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trlProps/ctrlProp1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1"/>
  <workbookPr codeName="Questa_cartella_di_lavoro"/>
  <mc:AlternateContent xmlns:mc="http://schemas.openxmlformats.org/markup-compatibility/2006">
    <mc:Choice Requires="x15">
      <x15ac:absPath xmlns:x15ac="http://schemas.microsoft.com/office/spreadsheetml/2010/11/ac" url="/Users/stefano/Downloads/"/>
    </mc:Choice>
  </mc:AlternateContent>
  <xr:revisionPtr revIDLastSave="0" documentId="13_ncr:1_{E0976FF9-2072-B04F-B0D3-18F201E55648}" xr6:coauthVersionLast="47" xr6:coauthVersionMax="47" xr10:uidLastSave="{00000000-0000-0000-0000-000000000000}"/>
  <bookViews>
    <workbookView xWindow="8760" yWindow="460" windowWidth="40000" windowHeight="25540" activeTab="1" xr2:uid="{00000000-000D-0000-FFFF-FFFF00000000}"/>
  </bookViews>
  <sheets>
    <sheet name="Istruzioni" sheetId="1" r:id="rId1"/>
    <sheet name="Modulo" sheetId="2" r:id="rId2"/>
  </sheets>
  <definedNames>
    <definedName name="_xlnm.Print_Area" localSheetId="1">Modulo!$A$1:$O$83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68" i="2" l="1"/>
  <c r="H67" i="2"/>
  <c r="H66" i="2"/>
  <c r="H65" i="2"/>
  <c r="H64" i="2"/>
  <c r="H63" i="2"/>
  <c r="H62" i="2"/>
  <c r="H61" i="2"/>
  <c r="H60" i="2"/>
  <c r="H59" i="2"/>
  <c r="H58" i="2"/>
  <c r="H57" i="2"/>
  <c r="Q68" i="2" l="1"/>
  <c r="Q67" i="2"/>
  <c r="Q66" i="2"/>
  <c r="Q65" i="2"/>
  <c r="Q64" i="2"/>
  <c r="Q63" i="2"/>
  <c r="Q62" i="2"/>
  <c r="Q61" i="2"/>
  <c r="Q60" i="2"/>
  <c r="Q59" i="2"/>
  <c r="Q57" i="2"/>
  <c r="Q58" i="2"/>
  <c r="M45" i="2" l="1"/>
  <c r="R45" i="2" l="1"/>
  <c r="R44" i="2"/>
  <c r="R43" i="2"/>
  <c r="R42" i="2"/>
  <c r="R41" i="2"/>
  <c r="R40" i="2"/>
  <c r="R39" i="2"/>
  <c r="R38" i="2"/>
  <c r="R37" i="2"/>
  <c r="R36" i="2"/>
  <c r="R35" i="2"/>
  <c r="R34" i="2"/>
  <c r="R33" i="2"/>
  <c r="R32" i="2"/>
  <c r="R31" i="2"/>
  <c r="R30" i="2"/>
  <c r="R29" i="2"/>
  <c r="R28" i="2"/>
  <c r="R27" i="2"/>
  <c r="R26" i="2"/>
  <c r="R25" i="2"/>
  <c r="R24" i="2"/>
  <c r="R23" i="2"/>
  <c r="R22" i="2"/>
  <c r="R21" i="2"/>
  <c r="R20" i="2"/>
  <c r="R19" i="2"/>
  <c r="R18" i="2"/>
  <c r="R17" i="2"/>
  <c r="R16" i="2"/>
  <c r="R68" i="2" l="1"/>
  <c r="R67" i="2"/>
  <c r="R66" i="2"/>
  <c r="R65" i="2"/>
  <c r="R64" i="2"/>
  <c r="R63" i="2"/>
  <c r="R62" i="2"/>
  <c r="R61" i="2"/>
  <c r="R60" i="2"/>
  <c r="R59" i="2"/>
  <c r="R58" i="2"/>
  <c r="I68" i="2"/>
  <c r="F68" i="2"/>
  <c r="I67" i="2"/>
  <c r="F67" i="2"/>
  <c r="I66" i="2"/>
  <c r="F66" i="2"/>
  <c r="I65" i="2"/>
  <c r="F65" i="2"/>
  <c r="I64" i="2"/>
  <c r="F64" i="2"/>
  <c r="I63" i="2"/>
  <c r="F63" i="2"/>
  <c r="I62" i="2"/>
  <c r="F62" i="2"/>
  <c r="I61" i="2"/>
  <c r="F61" i="2"/>
  <c r="I60" i="2"/>
  <c r="F60" i="2"/>
  <c r="F58" i="2"/>
  <c r="G68" i="2" l="1"/>
  <c r="G63" i="2"/>
  <c r="G60" i="2"/>
  <c r="G67" i="2"/>
  <c r="G64" i="2"/>
  <c r="G62" i="2"/>
  <c r="G66" i="2"/>
  <c r="G61" i="2"/>
  <c r="G65" i="2"/>
  <c r="L50" i="2" l="1"/>
  <c r="L51" i="2" s="1"/>
  <c r="K50" i="2"/>
  <c r="K51" i="2" s="1"/>
  <c r="J50" i="2" l="1"/>
  <c r="J51" i="2" s="1"/>
  <c r="I50" i="2"/>
  <c r="I51" i="2" s="1"/>
  <c r="L45" i="2" l="1"/>
  <c r="K45" i="2"/>
  <c r="L44" i="2"/>
  <c r="K44" i="2"/>
  <c r="L43" i="2"/>
  <c r="K43" i="2"/>
  <c r="L42" i="2"/>
  <c r="K42" i="2"/>
  <c r="L41" i="2"/>
  <c r="K41" i="2"/>
  <c r="L40" i="2"/>
  <c r="K40" i="2"/>
  <c r="L39" i="2"/>
  <c r="K39" i="2"/>
  <c r="L38" i="2"/>
  <c r="K38" i="2"/>
  <c r="L37" i="2"/>
  <c r="K37" i="2"/>
  <c r="L36" i="2"/>
  <c r="K36" i="2"/>
  <c r="L35" i="2"/>
  <c r="K35" i="2"/>
  <c r="L34" i="2"/>
  <c r="K34" i="2"/>
  <c r="L33" i="2"/>
  <c r="K33" i="2"/>
  <c r="L32" i="2"/>
  <c r="K32" i="2"/>
  <c r="L31" i="2"/>
  <c r="K31" i="2"/>
  <c r="L30" i="2"/>
  <c r="K30" i="2"/>
  <c r="L29" i="2"/>
  <c r="K29" i="2"/>
  <c r="L28" i="2"/>
  <c r="K28" i="2"/>
  <c r="L27" i="2"/>
  <c r="K27" i="2"/>
  <c r="L26" i="2"/>
  <c r="K26" i="2"/>
  <c r="L25" i="2"/>
  <c r="K25" i="2"/>
  <c r="L24" i="2"/>
  <c r="K24" i="2"/>
  <c r="L23" i="2"/>
  <c r="K23" i="2"/>
  <c r="L22" i="2"/>
  <c r="K22" i="2"/>
  <c r="L21" i="2"/>
  <c r="K21" i="2"/>
  <c r="L20" i="2"/>
  <c r="K20" i="2"/>
  <c r="L19" i="2"/>
  <c r="K19" i="2"/>
  <c r="L18" i="2"/>
  <c r="K18" i="2"/>
  <c r="L17" i="2"/>
  <c r="K17" i="2"/>
  <c r="L16" i="2"/>
  <c r="K16" i="2"/>
  <c r="I16" i="2"/>
  <c r="J16" i="2" s="1"/>
  <c r="D57" i="2"/>
  <c r="M59" i="2"/>
  <c r="I18" i="2"/>
  <c r="J18" i="2" s="1"/>
  <c r="I17" i="2"/>
  <c r="J17" i="2" s="1"/>
  <c r="I19" i="2"/>
  <c r="J19" i="2" s="1"/>
  <c r="I20" i="2"/>
  <c r="J20" i="2" s="1"/>
  <c r="I21" i="2"/>
  <c r="J21" i="2" s="1"/>
  <c r="I22" i="2"/>
  <c r="J22" i="2" s="1"/>
  <c r="I23" i="2"/>
  <c r="J23" i="2" s="1"/>
  <c r="I24" i="2"/>
  <c r="J24" i="2" s="1"/>
  <c r="C17" i="2"/>
  <c r="C18" i="2"/>
  <c r="C19" i="2"/>
  <c r="C20" i="2"/>
  <c r="C21" i="2"/>
  <c r="C22" i="2"/>
  <c r="C23" i="2"/>
  <c r="M23" i="2" s="1"/>
  <c r="C24" i="2"/>
  <c r="M24" i="2" s="1"/>
  <c r="S69" i="2"/>
  <c r="S68" i="2"/>
  <c r="S67" i="2"/>
  <c r="S66" i="2"/>
  <c r="S65" i="2"/>
  <c r="S64" i="2"/>
  <c r="S63" i="2"/>
  <c r="S61" i="2"/>
  <c r="S60" i="2"/>
  <c r="S59" i="2"/>
  <c r="S58" i="2"/>
  <c r="S57" i="2"/>
  <c r="S62" i="2"/>
  <c r="D60" i="2"/>
  <c r="L60" i="2"/>
  <c r="M61" i="2"/>
  <c r="M65" i="2"/>
  <c r="N60" i="2"/>
  <c r="N61" i="2"/>
  <c r="N62" i="2"/>
  <c r="N63" i="2"/>
  <c r="C16" i="2"/>
  <c r="C25" i="2"/>
  <c r="M25" i="2" s="1"/>
  <c r="C26" i="2"/>
  <c r="M26" i="2" s="1"/>
  <c r="C27" i="2"/>
  <c r="M27" i="2" s="1"/>
  <c r="C28" i="2"/>
  <c r="M28" i="2" s="1"/>
  <c r="C29" i="2"/>
  <c r="M29" i="2" s="1"/>
  <c r="C30" i="2"/>
  <c r="M30" i="2" s="1"/>
  <c r="C31" i="2"/>
  <c r="M31" i="2" s="1"/>
  <c r="C32" i="2"/>
  <c r="M32" i="2" s="1"/>
  <c r="C33" i="2"/>
  <c r="M33" i="2" s="1"/>
  <c r="C34" i="2"/>
  <c r="M34" i="2" s="1"/>
  <c r="C35" i="2"/>
  <c r="M35" i="2" s="1"/>
  <c r="C36" i="2"/>
  <c r="M36" i="2" s="1"/>
  <c r="C37" i="2"/>
  <c r="M37" i="2" s="1"/>
  <c r="C38" i="2"/>
  <c r="M38" i="2" s="1"/>
  <c r="C39" i="2"/>
  <c r="M39" i="2" s="1"/>
  <c r="C40" i="2"/>
  <c r="M40" i="2" s="1"/>
  <c r="C41" i="2"/>
  <c r="M41" i="2" s="1"/>
  <c r="C42" i="2"/>
  <c r="M42" i="2" s="1"/>
  <c r="C43" i="2"/>
  <c r="M43" i="2" s="1"/>
  <c r="C44" i="2"/>
  <c r="M44" i="2" s="1"/>
  <c r="C45" i="2"/>
  <c r="D59" i="2"/>
  <c r="I59" i="2" s="1"/>
  <c r="N59" i="2" s="1"/>
  <c r="D61" i="2"/>
  <c r="D62" i="2"/>
  <c r="D63" i="2"/>
  <c r="D58" i="2"/>
  <c r="I58" i="2" s="1"/>
  <c r="N58" i="2" s="1"/>
  <c r="K58" i="2"/>
  <c r="K60" i="2"/>
  <c r="K61" i="2"/>
  <c r="K62" i="2"/>
  <c r="K63" i="2"/>
  <c r="M60" i="2"/>
  <c r="M62" i="2"/>
  <c r="M63" i="2"/>
  <c r="M64" i="2"/>
  <c r="M66" i="2"/>
  <c r="M67" i="2"/>
  <c r="M68" i="2"/>
  <c r="N67" i="2"/>
  <c r="N66" i="2"/>
  <c r="N68" i="2"/>
  <c r="N65" i="2"/>
  <c r="N64" i="2"/>
  <c r="L65" i="2"/>
  <c r="L61" i="2"/>
  <c r="I43" i="2"/>
  <c r="J43" i="2" s="1"/>
  <c r="H43" i="2"/>
  <c r="I42" i="2"/>
  <c r="J42" i="2" s="1"/>
  <c r="H42" i="2"/>
  <c r="I41" i="2"/>
  <c r="J41" i="2" s="1"/>
  <c r="H41" i="2"/>
  <c r="I40" i="2"/>
  <c r="J40" i="2" s="1"/>
  <c r="H40" i="2"/>
  <c r="I39" i="2"/>
  <c r="J39" i="2" s="1"/>
  <c r="H39" i="2"/>
  <c r="I38" i="2"/>
  <c r="J38" i="2" s="1"/>
  <c r="H38" i="2"/>
  <c r="I37" i="2"/>
  <c r="J37" i="2" s="1"/>
  <c r="H37" i="2"/>
  <c r="I36" i="2"/>
  <c r="J36" i="2" s="1"/>
  <c r="H36" i="2"/>
  <c r="I35" i="2"/>
  <c r="J35" i="2" s="1"/>
  <c r="H35" i="2"/>
  <c r="I34" i="2"/>
  <c r="J34" i="2" s="1"/>
  <c r="H34" i="2"/>
  <c r="I33" i="2"/>
  <c r="J33" i="2" s="1"/>
  <c r="H33" i="2"/>
  <c r="I32" i="2"/>
  <c r="J32" i="2" s="1"/>
  <c r="H32" i="2"/>
  <c r="I31" i="2"/>
  <c r="J31" i="2" s="1"/>
  <c r="H31" i="2"/>
  <c r="I30" i="2"/>
  <c r="J30" i="2" s="1"/>
  <c r="H30" i="2"/>
  <c r="I29" i="2"/>
  <c r="J29" i="2" s="1"/>
  <c r="H29" i="2"/>
  <c r="I28" i="2"/>
  <c r="J28" i="2" s="1"/>
  <c r="H28" i="2"/>
  <c r="I27" i="2"/>
  <c r="J27" i="2" s="1"/>
  <c r="H27" i="2"/>
  <c r="I26" i="2"/>
  <c r="J26" i="2" s="1"/>
  <c r="H26" i="2"/>
  <c r="I25" i="2"/>
  <c r="J25" i="2" s="1"/>
  <c r="H25" i="2"/>
  <c r="H24" i="2"/>
  <c r="I44" i="2"/>
  <c r="J44" i="2" s="1"/>
  <c r="I45" i="2"/>
  <c r="L68" i="2"/>
  <c r="L64" i="2"/>
  <c r="K64" i="2"/>
  <c r="K65" i="2"/>
  <c r="L66" i="2"/>
  <c r="K66" i="2"/>
  <c r="L67" i="2"/>
  <c r="D68" i="2"/>
  <c r="O68" i="2" s="1"/>
  <c r="D67" i="2"/>
  <c r="O67" i="2" s="1"/>
  <c r="D66" i="2"/>
  <c r="O66" i="2" s="1"/>
  <c r="D65" i="2"/>
  <c r="D64" i="2"/>
  <c r="J67" i="2"/>
  <c r="J66" i="2"/>
  <c r="J65" i="2"/>
  <c r="J64" i="2"/>
  <c r="L63" i="2"/>
  <c r="J63" i="2"/>
  <c r="L62" i="2"/>
  <c r="J62" i="2"/>
  <c r="J61" i="2"/>
  <c r="J60" i="2"/>
  <c r="C16" i="1"/>
  <c r="H16" i="1"/>
  <c r="H26" i="1" s="1"/>
  <c r="I16" i="1"/>
  <c r="I26" i="1" s="1"/>
  <c r="C17" i="1"/>
  <c r="H17" i="1"/>
  <c r="I17" i="1"/>
  <c r="J17" i="1" s="1"/>
  <c r="C18" i="1"/>
  <c r="H18" i="1"/>
  <c r="I18" i="1"/>
  <c r="J18" i="1" s="1"/>
  <c r="C19" i="1"/>
  <c r="H19" i="1"/>
  <c r="I19" i="1"/>
  <c r="J19" i="1" s="1"/>
  <c r="C20" i="1"/>
  <c r="H20" i="1"/>
  <c r="I20" i="1"/>
  <c r="J20" i="1" s="1"/>
  <c r="C21" i="1"/>
  <c r="H21" i="1"/>
  <c r="I21" i="1"/>
  <c r="J21" i="1" s="1"/>
  <c r="C22" i="1"/>
  <c r="C26" i="1" s="1"/>
  <c r="H22" i="1"/>
  <c r="I22" i="1"/>
  <c r="J22" i="1" s="1"/>
  <c r="C23" i="1"/>
  <c r="H23" i="1"/>
  <c r="I23" i="1"/>
  <c r="J23" i="1" s="1"/>
  <c r="C24" i="1"/>
  <c r="H24" i="1"/>
  <c r="I24" i="1"/>
  <c r="J24" i="1" s="1"/>
  <c r="C25" i="1"/>
  <c r="H25" i="1"/>
  <c r="I25" i="1"/>
  <c r="J25" i="1" s="1"/>
  <c r="D26" i="1"/>
  <c r="F26" i="1"/>
  <c r="G26" i="1"/>
  <c r="H16" i="2"/>
  <c r="H17" i="2"/>
  <c r="H18" i="2"/>
  <c r="H19" i="2"/>
  <c r="H20" i="2"/>
  <c r="H21" i="2"/>
  <c r="H22" i="2"/>
  <c r="H23" i="2"/>
  <c r="H44" i="2"/>
  <c r="H45" i="2"/>
  <c r="J45" i="2"/>
  <c r="D46" i="2"/>
  <c r="F46" i="2"/>
  <c r="G46" i="2"/>
  <c r="J57" i="2"/>
  <c r="J58" i="2"/>
  <c r="J59" i="2"/>
  <c r="J68" i="2"/>
  <c r="D74" i="2"/>
  <c r="M22" i="2" l="1"/>
  <c r="M21" i="2"/>
  <c r="M20" i="2"/>
  <c r="M19" i="2"/>
  <c r="M16" i="2"/>
  <c r="M18" i="2"/>
  <c r="M17" i="2"/>
  <c r="R57" i="2"/>
  <c r="R69" i="2" s="1"/>
  <c r="F57" i="2"/>
  <c r="K57" i="2" s="1"/>
  <c r="J16" i="1"/>
  <c r="J26" i="1" s="1"/>
  <c r="O61" i="2"/>
  <c r="P67" i="2"/>
  <c r="O64" i="2"/>
  <c r="P64" i="2" s="1"/>
  <c r="O63" i="2"/>
  <c r="P66" i="2"/>
  <c r="O60" i="2"/>
  <c r="P60" i="2" s="1"/>
  <c r="P68" i="2"/>
  <c r="O65" i="2"/>
  <c r="O62" i="2"/>
  <c r="P62" i="2" s="1"/>
  <c r="O57" i="2"/>
  <c r="O58" i="2"/>
  <c r="P58" i="2" s="1"/>
  <c r="F59" i="2"/>
  <c r="G59" i="2" s="1"/>
  <c r="L59" i="2" s="1"/>
  <c r="O59" i="2"/>
  <c r="P59" i="2" s="1"/>
  <c r="I57" i="2"/>
  <c r="N57" i="2" s="1"/>
  <c r="C46" i="2"/>
  <c r="D73" i="2" s="1"/>
  <c r="C81" i="2"/>
  <c r="C78" i="2"/>
  <c r="C79" i="2"/>
  <c r="K67" i="2"/>
  <c r="K68" i="2"/>
  <c r="J46" i="2"/>
  <c r="H46" i="2"/>
  <c r="C80" i="2"/>
  <c r="I46" i="2"/>
  <c r="E73" i="2" s="1"/>
  <c r="J73" i="2" s="1"/>
  <c r="P57" i="2" l="1"/>
  <c r="F69" i="2"/>
  <c r="E78" i="2" s="1"/>
  <c r="K59" i="2"/>
  <c r="K69" i="2" s="1"/>
  <c r="F78" i="2" s="1"/>
  <c r="P61" i="2"/>
  <c r="P65" i="2"/>
  <c r="P63" i="2"/>
  <c r="N70" i="2"/>
  <c r="F81" i="2" s="1"/>
  <c r="O69" i="2"/>
  <c r="I70" i="2"/>
  <c r="D81" i="2" s="1"/>
  <c r="Q69" i="2"/>
  <c r="H70" i="2" s="1"/>
  <c r="D80" i="2" s="1"/>
  <c r="I69" i="2"/>
  <c r="E81" i="2" s="1"/>
  <c r="G57" i="2"/>
  <c r="L57" i="2" s="1"/>
  <c r="G58" i="2"/>
  <c r="L58" i="2" s="1"/>
  <c r="M58" i="2"/>
  <c r="H69" i="2"/>
  <c r="E80" i="2" s="1"/>
  <c r="M57" i="2"/>
  <c r="F70" i="2" l="1"/>
  <c r="D78" i="2" s="1"/>
  <c r="D79" i="2" s="1"/>
  <c r="P69" i="2"/>
  <c r="G70" i="2" s="1"/>
  <c r="M70" i="2"/>
  <c r="F80" i="2" s="1"/>
  <c r="L69" i="2"/>
  <c r="L73" i="2" s="1"/>
  <c r="F79" i="2" s="1"/>
  <c r="G69" i="2"/>
  <c r="G73" i="2" s="1"/>
  <c r="E79" i="2" s="1"/>
  <c r="E83" i="2" s="1"/>
  <c r="F83" i="2" l="1"/>
  <c r="F82" i="2"/>
  <c r="E82" i="2"/>
</calcChain>
</file>

<file path=xl/sharedStrings.xml><?xml version="1.0" encoding="utf-8"?>
<sst xmlns="http://schemas.openxmlformats.org/spreadsheetml/2006/main" count="134" uniqueCount="90">
  <si>
    <t xml:space="preserve">NOME DELL'AGENZIA </t>
  </si>
  <si>
    <t>DATI DEL MANDATARIO:</t>
  </si>
  <si>
    <t>MANDATARIO 1</t>
  </si>
  <si>
    <t>COGNOME</t>
  </si>
  <si>
    <t>MANDATARIO 2</t>
  </si>
  <si>
    <t>MANDATARIO 3</t>
  </si>
  <si>
    <t>NOME</t>
  </si>
  <si>
    <t>LUOGO E DATA DI NASCITA</t>
  </si>
  <si>
    <t>CODICE FISCALE</t>
  </si>
  <si>
    <t>INDIRIZZO DI RESIDENZA</t>
  </si>
  <si>
    <t>PROPRIETARIO DELL'IMMOBILE (SI O NO)</t>
  </si>
  <si>
    <t>INDIRIZZO COMPLETO IMMOBILE (CON IDENTIFICAZIONE UNIVOCA IN CASO DI PIU' IMMOBILI DELLO STESSO PROPRIETARIO, AD ESEMPIO N° APPARTAMENTO)</t>
  </si>
  <si>
    <r>
      <t xml:space="preserve">Periodo affitto
</t>
    </r>
    <r>
      <rPr>
        <b/>
        <sz val="10"/>
        <color indexed="10"/>
        <rFont val="Arial Narrow"/>
        <family val="2"/>
      </rPr>
      <t>Inserire SOLO i periodi locati a privati</t>
    </r>
  </si>
  <si>
    <t>GG.</t>
  </si>
  <si>
    <t xml:space="preserve">Canone affitto </t>
  </si>
  <si>
    <r>
      <t xml:space="preserve">Rimborso </t>
    </r>
    <r>
      <rPr>
        <b/>
        <sz val="10"/>
        <color indexed="10"/>
        <rFont val="Arial Narrow"/>
        <family val="2"/>
      </rPr>
      <t xml:space="preserve">forfettario </t>
    </r>
  </si>
  <si>
    <r>
      <t xml:space="preserve">Rimborso </t>
    </r>
    <r>
      <rPr>
        <b/>
        <sz val="10"/>
        <color indexed="10"/>
        <rFont val="Arial Narrow"/>
        <family val="2"/>
      </rPr>
      <t>analitico</t>
    </r>
  </si>
  <si>
    <t>Totale da versare</t>
  </si>
  <si>
    <t>Totale imponibile
ritenuta</t>
  </si>
  <si>
    <t>Ritenuta effettuata</t>
  </si>
  <si>
    <t>appartamento</t>
  </si>
  <si>
    <t>posto auto</t>
  </si>
  <si>
    <t>spese cond.li e consumi</t>
  </si>
  <si>
    <t>TOTALE</t>
  </si>
  <si>
    <t>N° TOTALE CONTRATTI CONCLUSI:</t>
  </si>
  <si>
    <t xml:space="preserve">DATA DI PAGAMENTO AL PROPRIETARIO: </t>
  </si>
  <si>
    <t>IMMOBILE LOCATO INTERAMENTE O PARZIALMENTE:</t>
  </si>
  <si>
    <t>TOTALE GIORNI LOCATI</t>
  </si>
  <si>
    <t>INDIRIZZO:</t>
  </si>
  <si>
    <t>INTERO</t>
  </si>
  <si>
    <t>DIVISIONE CANONE</t>
  </si>
  <si>
    <t>RITENUTA</t>
  </si>
  <si>
    <t>dal</t>
  </si>
  <si>
    <t>al</t>
  </si>
  <si>
    <t>gg</t>
  </si>
  <si>
    <t>Canone €</t>
  </si>
  <si>
    <t>€</t>
  </si>
  <si>
    <t>Contratto 1</t>
  </si>
  <si>
    <t>Contratto 2</t>
  </si>
  <si>
    <t>Contratto 3</t>
  </si>
  <si>
    <t>Contratto 4</t>
  </si>
  <si>
    <t xml:space="preserve">gg </t>
  </si>
  <si>
    <t>GIORNI</t>
  </si>
  <si>
    <t xml:space="preserve">Canoni € </t>
  </si>
  <si>
    <t>TOTALI</t>
  </si>
  <si>
    <t>CONTRATTI TOTALI</t>
  </si>
  <si>
    <t>% PROPRIETA'</t>
  </si>
  <si>
    <t>n° contratti</t>
  </si>
  <si>
    <t>n°giorni</t>
  </si>
  <si>
    <t>Canone</t>
  </si>
  <si>
    <t>Ritenuta</t>
  </si>
  <si>
    <t>Squadratura</t>
  </si>
  <si>
    <t>Contratto 5</t>
  </si>
  <si>
    <t>Contratto 6</t>
  </si>
  <si>
    <t>Contratto 7</t>
  </si>
  <si>
    <t>Contratto 8</t>
  </si>
  <si>
    <t>Contratto 9</t>
  </si>
  <si>
    <t>Contratto 10</t>
  </si>
  <si>
    <t>Contratto 11</t>
  </si>
  <si>
    <t>Contratto 12</t>
  </si>
  <si>
    <t>Totali</t>
  </si>
  <si>
    <t>AGENZIA:</t>
  </si>
  <si>
    <t>VUOTO</t>
  </si>
  <si>
    <t>RITENUTA CALCOLATA</t>
  </si>
  <si>
    <t>SPESE ANALITICHE</t>
  </si>
  <si>
    <t>IMPORTO LORDO + SPESE FORFAIT</t>
  </si>
  <si>
    <t>IMPORTO NETTO TOTALE</t>
  </si>
  <si>
    <t>2022</t>
  </si>
  <si>
    <t>2023</t>
  </si>
  <si>
    <t>giorni 2023</t>
  </si>
  <si>
    <t>DATI CATASTALI</t>
  </si>
  <si>
    <t>P.ED.:</t>
  </si>
  <si>
    <t>SUB:</t>
  </si>
  <si>
    <t>FOGLIO:</t>
  </si>
  <si>
    <t>COMUNE CAT.:</t>
  </si>
  <si>
    <t>2024</t>
  </si>
  <si>
    <t>giorni 2024</t>
  </si>
  <si>
    <t>DATI CATASTALI COMPLETI (PARTICELLA EDIFICIALE  -  SUBALTERNO   -   FOGLIO   -   COMUNE CATASTALE)</t>
  </si>
  <si>
    <t>2025</t>
  </si>
  <si>
    <t>giorni 2025</t>
  </si>
  <si>
    <t>2024/2025</t>
  </si>
  <si>
    <t>2023/2024</t>
  </si>
  <si>
    <t>Giorni 2025</t>
  </si>
  <si>
    <t>SCHEMA LOCAZIONI BREVI ANNO 2025</t>
  </si>
  <si>
    <t>2026</t>
  </si>
  <si>
    <t>giorni 2026</t>
  </si>
  <si>
    <t>Compilare solo per i contratti a cavallo d'anno (2023/2024 - 2024/2025 o 2025/2026)</t>
  </si>
  <si>
    <t>Giorni 2023</t>
  </si>
  <si>
    <t>Giorni 2026</t>
  </si>
  <si>
    <t>2025/2026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</si>
</sst>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-* #,##0.00\ _€_-;\-* #,##0.00\ _€_-;_-* &quot;-&quot;??\ _€_-;_-@_-"/>
    <numFmt numFmtId="165" formatCode="_-* #,##0.00&quot; €&quot;_-;\-* #,##0.00&quot; €&quot;_-;_-* \-??&quot; €&quot;_-;_-@_-"/>
    <numFmt numFmtId="166" formatCode="#,##0.00&quot; €&quot;;[Red]\-#,##0.00&quot; €&quot;"/>
    <numFmt numFmtId="167" formatCode="_-* #,##0.00\ _€_-;\-* #,##0.00\ _€_-;_-* \-??\ _€_-;_-@_-"/>
    <numFmt numFmtId="168" formatCode="_-* #,##0\ _€_-;\-* #,##0\ _€_-;_-* \-??\ _€_-;_-@_-"/>
    <numFmt numFmtId="169" formatCode="_-[$€-410]\ * #,##0.00_-;\-[$€-410]\ * #,##0.00_-;_-[$€-410]\ * \-??_-;_-@_-"/>
    <numFmt numFmtId="170" formatCode="_-* #,##0.00\ [$€-410]_-;\-* #,##0.00\ [$€-410]_-;_-* \-??\ [$€-410]_-;_-@_-"/>
  </numFmts>
  <fonts count="45" x14ac:knownFonts="1">
    <font>
      <sz val="12"/>
      <color indexed="8"/>
      <name val="Calibri"/>
      <family val="2"/>
    </font>
    <font>
      <b/>
      <sz val="25"/>
      <color indexed="8"/>
      <name val="Arial"/>
      <family val="2"/>
    </font>
    <font>
      <b/>
      <sz val="25"/>
      <color indexed="10"/>
      <name val="Arial"/>
      <family val="2"/>
    </font>
    <font>
      <b/>
      <sz val="12"/>
      <color indexed="10"/>
      <name val="Calibri"/>
      <family val="2"/>
    </font>
    <font>
      <b/>
      <sz val="11"/>
      <color indexed="10"/>
      <name val="Calibri"/>
      <family val="2"/>
    </font>
    <font>
      <sz val="10"/>
      <color indexed="8"/>
      <name val="Calibri"/>
      <family val="2"/>
    </font>
    <font>
      <b/>
      <sz val="10"/>
      <color indexed="8"/>
      <name val="Arial Narrow"/>
      <family val="2"/>
    </font>
    <font>
      <b/>
      <sz val="10"/>
      <color indexed="10"/>
      <name val="Arial Narrow"/>
      <family val="2"/>
    </font>
    <font>
      <sz val="10"/>
      <color indexed="10"/>
      <name val="Arial Narrow"/>
      <family val="2"/>
    </font>
    <font>
      <sz val="10"/>
      <color indexed="8"/>
      <name val="Arial Narrow"/>
      <family val="2"/>
    </font>
    <font>
      <b/>
      <sz val="11"/>
      <color indexed="8"/>
      <name val="Arial Narrow"/>
      <family val="2"/>
    </font>
    <font>
      <b/>
      <sz val="11"/>
      <color indexed="10"/>
      <name val="Arial Narrow"/>
      <family val="2"/>
    </font>
    <font>
      <b/>
      <sz val="10"/>
      <color indexed="10"/>
      <name val="Calibri"/>
      <family val="2"/>
    </font>
    <font>
      <b/>
      <sz val="12"/>
      <color indexed="8"/>
      <name val="Calibri"/>
      <family val="2"/>
    </font>
    <font>
      <b/>
      <sz val="11"/>
      <name val="Calibri"/>
      <family val="2"/>
    </font>
    <font>
      <sz val="10"/>
      <name val="Arial Narrow"/>
      <family val="2"/>
    </font>
    <font>
      <b/>
      <sz val="11"/>
      <name val="Arial Narrow"/>
      <family val="2"/>
    </font>
    <font>
      <b/>
      <sz val="12"/>
      <name val="Calibri"/>
      <family val="2"/>
    </font>
    <font>
      <b/>
      <sz val="16"/>
      <color indexed="10"/>
      <name val="Calibri"/>
      <family val="2"/>
    </font>
    <font>
      <sz val="14"/>
      <color indexed="8"/>
      <name val="Calibri"/>
      <family val="2"/>
    </font>
    <font>
      <i/>
      <sz val="12"/>
      <color indexed="9"/>
      <name val="Calibri"/>
      <family val="2"/>
    </font>
    <font>
      <sz val="12"/>
      <color indexed="8"/>
      <name val="Calibri"/>
      <family val="2"/>
    </font>
    <font>
      <sz val="12"/>
      <color theme="0"/>
      <name val="Calibri"/>
      <family val="2"/>
    </font>
    <font>
      <sz val="12"/>
      <color rgb="FFFFFF00"/>
      <name val="Calibri"/>
      <family val="2"/>
    </font>
    <font>
      <sz val="12"/>
      <color theme="9"/>
      <name val="Calibri"/>
      <family val="2"/>
    </font>
    <font>
      <sz val="10"/>
      <color theme="0"/>
      <name val="Calibri"/>
      <family val="2"/>
    </font>
    <font>
      <sz val="12"/>
      <name val="Calibri"/>
      <family val="2"/>
    </font>
    <font>
      <b/>
      <sz val="16"/>
      <color theme="0"/>
      <name val="Calibri"/>
      <family val="2"/>
    </font>
    <font>
      <b/>
      <sz val="11"/>
      <color theme="9"/>
      <name val="Calibri"/>
      <family val="2"/>
    </font>
    <font>
      <b/>
      <sz val="10"/>
      <color theme="9"/>
      <name val="Calibri"/>
      <family val="2"/>
    </font>
    <font>
      <sz val="12"/>
      <color rgb="FFFF0000"/>
      <name val="Calibri"/>
      <family val="2"/>
    </font>
    <font>
      <i/>
      <sz val="12"/>
      <color rgb="FF99CDFF"/>
      <name val="Calibri"/>
      <family val="2"/>
    </font>
    <font>
      <sz val="12"/>
      <color rgb="FF99CDFF"/>
      <name val="Calibri"/>
      <family val="2"/>
    </font>
    <font>
      <sz val="12"/>
      <color rgb="FFA2BD90"/>
      <name val="Calibri"/>
      <family val="2"/>
    </font>
    <font>
      <sz val="12"/>
      <color rgb="FFF79646"/>
      <name val="Calibri"/>
      <family val="2"/>
    </font>
    <font>
      <sz val="10"/>
      <name val="Arial Narrow"/>
      <family val="2"/>
      <charset val="1"/>
    </font>
    <font>
      <b/>
      <sz val="12"/>
      <name val="Calibri"/>
      <family val="2"/>
      <charset val="1"/>
    </font>
    <font>
      <b/>
      <sz val="12"/>
      <color theme="9"/>
      <name val="Calibri"/>
      <family val="2"/>
    </font>
    <font>
      <sz val="12"/>
      <color theme="5" tint="-0.499984740745262"/>
      <name val="Calibri"/>
      <family val="2"/>
    </font>
    <font>
      <sz val="10"/>
      <color theme="5" tint="-0.499984740745262"/>
      <name val="Calibri"/>
      <family val="2"/>
    </font>
    <font>
      <b/>
      <sz val="12"/>
      <color theme="5" tint="-0.499984740745262"/>
      <name val="Calibri"/>
      <family val="2"/>
    </font>
    <font>
      <sz val="14"/>
      <color theme="5" tint="-0.499984740745262"/>
      <name val="Calibri"/>
      <family val="2"/>
    </font>
    <font>
      <b/>
      <sz val="28"/>
      <color theme="5" tint="-0.499984740745262"/>
      <name val="Calibri"/>
      <family val="2"/>
    </font>
    <font>
      <b/>
      <sz val="14"/>
      <color theme="5" tint="-0.499984740745262"/>
      <name val="Calibri"/>
      <family val="2"/>
    </font>
    <font>
      <b/>
      <sz val="11"/>
      <color theme="5" tint="-0.499984740745262"/>
      <name val="Calibri"/>
      <family val="2"/>
    </font>
  </fonts>
  <fills count="17">
    <fill>
      <patternFill patternType="none"/>
    </fill>
    <fill>
      <patternFill patternType="gray125"/>
    </fill>
    <fill>
      <patternFill patternType="solid">
        <fgColor indexed="22"/>
        <bgColor indexed="55"/>
      </patternFill>
    </fill>
    <fill>
      <patternFill patternType="solid">
        <fgColor indexed="10"/>
        <bgColor indexed="60"/>
      </patternFill>
    </fill>
    <fill>
      <patternFill patternType="solid">
        <fgColor indexed="9"/>
        <bgColor indexed="26"/>
      </patternFill>
    </fill>
    <fill>
      <patternFill patternType="solid">
        <fgColor indexed="44"/>
        <bgColor indexed="31"/>
      </patternFill>
    </fill>
    <fill>
      <patternFill patternType="solid">
        <fgColor indexed="13"/>
        <bgColor indexed="34"/>
      </patternFill>
    </fill>
    <fill>
      <patternFill patternType="solid">
        <fgColor indexed="55"/>
        <bgColor indexed="22"/>
      </patternFill>
    </fill>
    <fill>
      <patternFill patternType="solid">
        <fgColor indexed="8"/>
        <bgColor indexed="58"/>
      </patternFill>
    </fill>
    <fill>
      <patternFill patternType="solid">
        <fgColor rgb="FF99CCFF"/>
        <bgColor indexed="31"/>
      </patternFill>
    </fill>
    <fill>
      <patternFill patternType="solid">
        <fgColor theme="9"/>
        <bgColor indexed="22"/>
      </patternFill>
    </fill>
    <fill>
      <patternFill patternType="solid">
        <fgColor theme="8" tint="0.59999389629810485"/>
        <bgColor indexed="26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99CDFF"/>
        <bgColor indexed="31"/>
      </patternFill>
    </fill>
    <fill>
      <patternFill patternType="solid">
        <fgColor rgb="FFA2BD90"/>
        <bgColor indexed="22"/>
      </patternFill>
    </fill>
    <fill>
      <patternFill patternType="solid">
        <fgColor rgb="FFF79646"/>
        <bgColor indexed="22"/>
      </patternFill>
    </fill>
    <fill>
      <patternFill patternType="solid">
        <fgColor rgb="FFFFFF00"/>
        <bgColor indexed="34"/>
      </patternFill>
    </fill>
  </fills>
  <borders count="37">
    <border>
      <left/>
      <right/>
      <top/>
      <bottom/>
      <diagonal/>
    </border>
    <border>
      <left/>
      <right/>
      <top/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10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8"/>
      </right>
      <top/>
      <bottom style="medium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/>
      <right style="medium">
        <color indexed="8"/>
      </right>
      <top style="medium">
        <color indexed="8"/>
      </top>
      <bottom style="medium">
        <color indexed="64"/>
      </bottom>
      <diagonal/>
    </border>
    <border>
      <left/>
      <right style="medium">
        <color indexed="8"/>
      </right>
      <top/>
      <bottom style="medium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64"/>
      </bottom>
      <diagonal/>
    </border>
    <border>
      <left style="medium">
        <color indexed="8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 style="medium">
        <color indexed="64"/>
      </right>
      <top/>
      <bottom/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167" fontId="21" fillId="0" borderId="0" applyFill="0" applyBorder="0" applyAlignment="0" applyProtection="0"/>
    <xf numFmtId="9" fontId="21" fillId="0" borderId="0" applyFill="0" applyBorder="0" applyAlignment="0" applyProtection="0"/>
    <xf numFmtId="165" fontId="21" fillId="0" borderId="0" applyFill="0" applyBorder="0" applyAlignment="0" applyProtection="0"/>
  </cellStyleXfs>
  <cellXfs count="181">
    <xf numFmtId="0" fontId="0" fillId="0" borderId="0" xfId="0"/>
    <xf numFmtId="0" fontId="3" fillId="0" borderId="0" xfId="0" applyFont="1"/>
    <xf numFmtId="0" fontId="4" fillId="0" borderId="0" xfId="0" applyFont="1" applyAlignment="1">
      <alignment horizontal="center"/>
    </xf>
    <xf numFmtId="0" fontId="3" fillId="0" borderId="1" xfId="0" applyFont="1" applyBorder="1"/>
    <xf numFmtId="0" fontId="5" fillId="0" borderId="0" xfId="0" applyFont="1"/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9" fontId="6" fillId="2" borderId="5" xfId="0" applyNumberFormat="1" applyFont="1" applyFill="1" applyBorder="1" applyAlignment="1">
      <alignment horizontal="center" vertical="center" wrapText="1"/>
    </xf>
    <xf numFmtId="14" fontId="8" fillId="0" borderId="6" xfId="0" applyNumberFormat="1" applyFont="1" applyBorder="1" applyAlignment="1">
      <alignment horizontal="center" vertical="center" wrapText="1"/>
    </xf>
    <xf numFmtId="1" fontId="9" fillId="0" borderId="4" xfId="0" applyNumberFormat="1" applyFont="1" applyBorder="1" applyAlignment="1">
      <alignment horizontal="center" vertical="center" wrapText="1"/>
    </xf>
    <xf numFmtId="165" fontId="8" fillId="0" borderId="4" xfId="3" applyFont="1" applyFill="1" applyBorder="1" applyAlignment="1" applyProtection="1">
      <alignment horizontal="right" vertical="center" wrapText="1"/>
    </xf>
    <xf numFmtId="165" fontId="9" fillId="0" borderId="4" xfId="3" applyFont="1" applyFill="1" applyBorder="1" applyAlignment="1" applyProtection="1">
      <alignment horizontal="right" vertical="center" wrapText="1"/>
    </xf>
    <xf numFmtId="0" fontId="9" fillId="0" borderId="6" xfId="0" applyFont="1" applyBorder="1" applyAlignment="1">
      <alignment horizontal="center" vertical="center" wrapText="1"/>
    </xf>
    <xf numFmtId="1" fontId="11" fillId="2" borderId="4" xfId="0" applyNumberFormat="1" applyFont="1" applyFill="1" applyBorder="1" applyAlignment="1">
      <alignment horizontal="center" vertical="center" wrapText="1"/>
    </xf>
    <xf numFmtId="165" fontId="10" fillId="2" borderId="4" xfId="3" applyFont="1" applyFill="1" applyBorder="1" applyAlignment="1" applyProtection="1">
      <alignment horizontal="right" vertical="center" wrapText="1"/>
    </xf>
    <xf numFmtId="166" fontId="5" fillId="0" borderId="0" xfId="0" applyNumberFormat="1" applyFont="1"/>
    <xf numFmtId="0" fontId="0" fillId="3" borderId="0" xfId="0" applyFill="1" applyAlignment="1">
      <alignment horizontal="left"/>
    </xf>
    <xf numFmtId="14" fontId="3" fillId="3" borderId="0" xfId="0" applyNumberFormat="1" applyFont="1" applyFill="1"/>
    <xf numFmtId="0" fontId="4" fillId="0" borderId="0" xfId="0" applyFont="1"/>
    <xf numFmtId="0" fontId="12" fillId="0" borderId="0" xfId="0" applyFont="1" applyAlignment="1">
      <alignment horizontal="left"/>
    </xf>
    <xf numFmtId="0" fontId="13" fillId="4" borderId="0" xfId="0" applyFont="1" applyFill="1" applyProtection="1">
      <protection locked="0"/>
    </xf>
    <xf numFmtId="14" fontId="15" fillId="4" borderId="6" xfId="0" applyNumberFormat="1" applyFont="1" applyFill="1" applyBorder="1" applyAlignment="1" applyProtection="1">
      <alignment horizontal="center" vertical="center" wrapText="1"/>
      <protection locked="0"/>
    </xf>
    <xf numFmtId="1" fontId="15" fillId="0" borderId="4" xfId="0" applyNumberFormat="1" applyFont="1" applyBorder="1" applyAlignment="1">
      <alignment horizontal="center" vertical="center" wrapText="1"/>
    </xf>
    <xf numFmtId="165" fontId="15" fillId="4" borderId="4" xfId="3" applyFont="1" applyFill="1" applyBorder="1" applyAlignment="1" applyProtection="1">
      <alignment horizontal="right" vertical="center" wrapText="1"/>
      <protection locked="0"/>
    </xf>
    <xf numFmtId="165" fontId="15" fillId="0" borderId="4" xfId="3" applyFont="1" applyFill="1" applyBorder="1" applyAlignment="1" applyProtection="1">
      <alignment horizontal="right" vertical="center" wrapText="1"/>
    </xf>
    <xf numFmtId="165" fontId="9" fillId="4" borderId="4" xfId="3" applyFont="1" applyFill="1" applyBorder="1" applyAlignment="1" applyProtection="1">
      <alignment horizontal="right" vertical="center" wrapText="1"/>
      <protection locked="0"/>
    </xf>
    <xf numFmtId="1" fontId="16" fillId="2" borderId="4" xfId="0" applyNumberFormat="1" applyFont="1" applyFill="1" applyBorder="1" applyAlignment="1">
      <alignment horizontal="center" vertical="center" wrapText="1"/>
    </xf>
    <xf numFmtId="0" fontId="14" fillId="0" borderId="0" xfId="0" applyFont="1"/>
    <xf numFmtId="0" fontId="18" fillId="0" borderId="0" xfId="0" applyFont="1"/>
    <xf numFmtId="0" fontId="0" fillId="0" borderId="0" xfId="0" applyAlignment="1">
      <alignment horizontal="center"/>
    </xf>
    <xf numFmtId="168" fontId="0" fillId="0" borderId="0" xfId="1" applyNumberFormat="1" applyFont="1" applyFill="1" applyBorder="1" applyAlignment="1" applyProtection="1"/>
    <xf numFmtId="168" fontId="0" fillId="0" borderId="0" xfId="1" applyNumberFormat="1" applyFont="1" applyFill="1" applyBorder="1" applyAlignment="1" applyProtection="1">
      <alignment horizontal="center"/>
    </xf>
    <xf numFmtId="0" fontId="0" fillId="0" borderId="0" xfId="0" applyAlignment="1">
      <alignment horizontal="right"/>
    </xf>
    <xf numFmtId="168" fontId="17" fillId="0" borderId="7" xfId="1" applyNumberFormat="1" applyFont="1" applyFill="1" applyBorder="1" applyAlignment="1" applyProtection="1"/>
    <xf numFmtId="169" fontId="17" fillId="0" borderId="7" xfId="0" applyNumberFormat="1" applyFont="1" applyBorder="1"/>
    <xf numFmtId="169" fontId="0" fillId="0" borderId="0" xfId="0" applyNumberFormat="1" applyAlignment="1">
      <alignment horizontal="right"/>
    </xf>
    <xf numFmtId="9" fontId="3" fillId="0" borderId="8" xfId="2" applyFont="1" applyFill="1" applyBorder="1" applyAlignment="1" applyProtection="1">
      <alignment horizontal="center" vertical="center"/>
      <protection locked="0"/>
    </xf>
    <xf numFmtId="0" fontId="13" fillId="0" borderId="0" xfId="0" applyFont="1"/>
    <xf numFmtId="0" fontId="13" fillId="0" borderId="0" xfId="0" applyFont="1" applyAlignment="1">
      <alignment horizontal="center"/>
    </xf>
    <xf numFmtId="169" fontId="13" fillId="0" borderId="0" xfId="0" applyNumberFormat="1" applyFont="1" applyAlignment="1">
      <alignment horizontal="center"/>
    </xf>
    <xf numFmtId="0" fontId="13" fillId="6" borderId="0" xfId="0" applyFont="1" applyFill="1" applyAlignment="1">
      <alignment vertical="center"/>
    </xf>
    <xf numFmtId="1" fontId="19" fillId="6" borderId="0" xfId="0" applyNumberFormat="1" applyFont="1" applyFill="1" applyAlignment="1">
      <alignment horizontal="center" vertical="center"/>
    </xf>
    <xf numFmtId="1" fontId="19" fillId="6" borderId="0" xfId="1" applyNumberFormat="1" applyFont="1" applyFill="1" applyBorder="1" applyAlignment="1" applyProtection="1">
      <alignment horizontal="center" vertical="center"/>
    </xf>
    <xf numFmtId="169" fontId="19" fillId="6" borderId="0" xfId="0" applyNumberFormat="1" applyFont="1" applyFill="1" applyAlignment="1">
      <alignment vertical="center"/>
    </xf>
    <xf numFmtId="0" fontId="13" fillId="5" borderId="0" xfId="0" applyFont="1" applyFill="1" applyAlignment="1">
      <alignment vertical="center"/>
    </xf>
    <xf numFmtId="1" fontId="19" fillId="5" borderId="0" xfId="0" applyNumberFormat="1" applyFont="1" applyFill="1" applyAlignment="1">
      <alignment horizontal="center" vertical="center"/>
    </xf>
    <xf numFmtId="1" fontId="19" fillId="5" borderId="0" xfId="1" applyNumberFormat="1" applyFont="1" applyFill="1" applyBorder="1" applyAlignment="1" applyProtection="1">
      <alignment horizontal="center" vertical="center"/>
    </xf>
    <xf numFmtId="169" fontId="19" fillId="5" borderId="0" xfId="0" applyNumberFormat="1" applyFont="1" applyFill="1" applyAlignment="1">
      <alignment vertical="center"/>
    </xf>
    <xf numFmtId="0" fontId="13" fillId="7" borderId="0" xfId="0" applyFont="1" applyFill="1" applyAlignment="1">
      <alignment vertical="center"/>
    </xf>
    <xf numFmtId="1" fontId="19" fillId="7" borderId="0" xfId="0" applyNumberFormat="1" applyFont="1" applyFill="1" applyAlignment="1">
      <alignment horizontal="center" vertical="center"/>
    </xf>
    <xf numFmtId="1" fontId="19" fillId="7" borderId="0" xfId="1" applyNumberFormat="1" applyFont="1" applyFill="1" applyBorder="1" applyAlignment="1" applyProtection="1">
      <alignment horizontal="center" vertical="center"/>
    </xf>
    <xf numFmtId="169" fontId="19" fillId="7" borderId="0" xfId="0" applyNumberFormat="1" applyFont="1" applyFill="1" applyAlignment="1">
      <alignment vertical="center"/>
    </xf>
    <xf numFmtId="0" fontId="0" fillId="8" borderId="0" xfId="0" applyFill="1"/>
    <xf numFmtId="168" fontId="20" fillId="8" borderId="0" xfId="1" applyNumberFormat="1" applyFont="1" applyFill="1" applyBorder="1" applyAlignment="1" applyProtection="1">
      <alignment horizontal="right"/>
    </xf>
    <xf numFmtId="167" fontId="20" fillId="8" borderId="0" xfId="1" applyFont="1" applyFill="1" applyBorder="1" applyAlignment="1" applyProtection="1"/>
    <xf numFmtId="49" fontId="22" fillId="0" borderId="0" xfId="0" applyNumberFormat="1" applyFont="1" applyAlignment="1">
      <alignment horizontal="center"/>
    </xf>
    <xf numFmtId="168" fontId="22" fillId="0" borderId="0" xfId="1" applyNumberFormat="1" applyFont="1" applyFill="1" applyProtection="1"/>
    <xf numFmtId="168" fontId="22" fillId="0" borderId="0" xfId="0" applyNumberFormat="1" applyFont="1"/>
    <xf numFmtId="14" fontId="22" fillId="0" borderId="0" xfId="0" applyNumberFormat="1" applyFont="1"/>
    <xf numFmtId="169" fontId="22" fillId="0" borderId="0" xfId="0" applyNumberFormat="1" applyFont="1"/>
    <xf numFmtId="0" fontId="22" fillId="0" borderId="0" xfId="0" applyFont="1" applyAlignment="1">
      <alignment horizontal="center"/>
    </xf>
    <xf numFmtId="0" fontId="0" fillId="0" borderId="11" xfId="0" applyBorder="1" applyAlignment="1">
      <alignment horizontal="center"/>
    </xf>
    <xf numFmtId="169" fontId="0" fillId="0" borderId="11" xfId="0" applyNumberFormat="1" applyBorder="1"/>
    <xf numFmtId="165" fontId="15" fillId="4" borderId="16" xfId="3" applyFont="1" applyFill="1" applyBorder="1" applyAlignment="1" applyProtection="1">
      <alignment horizontal="right" vertical="center" wrapText="1"/>
      <protection locked="0"/>
    </xf>
    <xf numFmtId="0" fontId="13" fillId="10" borderId="0" xfId="0" applyFont="1" applyFill="1" applyAlignment="1">
      <alignment vertical="center"/>
    </xf>
    <xf numFmtId="1" fontId="19" fillId="10" borderId="0" xfId="0" applyNumberFormat="1" applyFont="1" applyFill="1" applyAlignment="1">
      <alignment horizontal="center" vertical="center"/>
    </xf>
    <xf numFmtId="1" fontId="19" fillId="10" borderId="0" xfId="1" applyNumberFormat="1" applyFont="1" applyFill="1" applyBorder="1" applyAlignment="1" applyProtection="1">
      <alignment horizontal="center" vertical="center"/>
    </xf>
    <xf numFmtId="169" fontId="19" fillId="10" borderId="0" xfId="0" applyNumberFormat="1" applyFont="1" applyFill="1" applyAlignment="1">
      <alignment vertical="center"/>
    </xf>
    <xf numFmtId="0" fontId="24" fillId="0" borderId="0" xfId="0" applyFont="1"/>
    <xf numFmtId="0" fontId="22" fillId="0" borderId="0" xfId="0" applyFont="1"/>
    <xf numFmtId="0" fontId="25" fillId="0" borderId="0" xfId="0" applyFont="1"/>
    <xf numFmtId="0" fontId="25" fillId="0" borderId="0" xfId="0" applyFont="1" applyAlignment="1">
      <alignment wrapText="1"/>
    </xf>
    <xf numFmtId="1" fontId="3" fillId="4" borderId="0" xfId="0" applyNumberFormat="1" applyFont="1" applyFill="1" applyProtection="1">
      <protection locked="0"/>
    </xf>
    <xf numFmtId="0" fontId="26" fillId="0" borderId="0" xfId="0" applyFont="1"/>
    <xf numFmtId="49" fontId="26" fillId="0" borderId="12" xfId="0" applyNumberFormat="1" applyFont="1" applyBorder="1" applyAlignment="1">
      <alignment horizontal="center"/>
    </xf>
    <xf numFmtId="0" fontId="27" fillId="0" borderId="0" xfId="0" applyFont="1"/>
    <xf numFmtId="167" fontId="26" fillId="0" borderId="0" xfId="1" applyFont="1"/>
    <xf numFmtId="164" fontId="26" fillId="0" borderId="0" xfId="0" applyNumberFormat="1" applyFont="1"/>
    <xf numFmtId="0" fontId="28" fillId="0" borderId="0" xfId="0" applyFont="1"/>
    <xf numFmtId="0" fontId="29" fillId="0" borderId="0" xfId="0" applyFont="1" applyAlignment="1">
      <alignment horizontal="left"/>
    </xf>
    <xf numFmtId="14" fontId="24" fillId="0" borderId="0" xfId="0" applyNumberFormat="1" applyFont="1"/>
    <xf numFmtId="168" fontId="24" fillId="0" borderId="0" xfId="1" applyNumberFormat="1" applyFont="1" applyFill="1" applyBorder="1" applyAlignment="1" applyProtection="1"/>
    <xf numFmtId="169" fontId="24" fillId="0" borderId="0" xfId="0" applyNumberFormat="1" applyFont="1"/>
    <xf numFmtId="168" fontId="24" fillId="0" borderId="0" xfId="1" applyNumberFormat="1" applyFont="1" applyFill="1" applyBorder="1" applyAlignment="1" applyProtection="1">
      <alignment horizontal="right"/>
    </xf>
    <xf numFmtId="0" fontId="30" fillId="0" borderId="0" xfId="0" applyFont="1"/>
    <xf numFmtId="0" fontId="6" fillId="2" borderId="23" xfId="0" applyFont="1" applyFill="1" applyBorder="1" applyAlignment="1">
      <alignment horizontal="center" vertical="center" wrapText="1"/>
    </xf>
    <xf numFmtId="9" fontId="6" fillId="2" borderId="25" xfId="0" applyNumberFormat="1" applyFont="1" applyFill="1" applyBorder="1" applyAlignment="1">
      <alignment horizontal="center" vertical="center" wrapText="1"/>
    </xf>
    <xf numFmtId="0" fontId="6" fillId="2" borderId="28" xfId="0" applyFont="1" applyFill="1" applyBorder="1" applyAlignment="1">
      <alignment horizontal="center" vertical="center" wrapText="1"/>
    </xf>
    <xf numFmtId="0" fontId="6" fillId="2" borderId="29" xfId="0" applyFont="1" applyFill="1" applyBorder="1" applyAlignment="1">
      <alignment horizontal="center" vertical="center" wrapText="1"/>
    </xf>
    <xf numFmtId="14" fontId="17" fillId="11" borderId="0" xfId="0" applyNumberFormat="1" applyFont="1" applyFill="1" applyProtection="1">
      <protection locked="0"/>
    </xf>
    <xf numFmtId="14" fontId="26" fillId="12" borderId="0" xfId="0" applyNumberFormat="1" applyFont="1" applyFill="1" applyProtection="1">
      <protection locked="0"/>
    </xf>
    <xf numFmtId="167" fontId="26" fillId="12" borderId="0" xfId="1" applyFont="1" applyFill="1" applyProtection="1">
      <protection locked="0"/>
    </xf>
    <xf numFmtId="169" fontId="30" fillId="0" borderId="0" xfId="0" applyNumberFormat="1" applyFont="1"/>
    <xf numFmtId="169" fontId="31" fillId="5" borderId="0" xfId="0" applyNumberFormat="1" applyFont="1" applyFill="1"/>
    <xf numFmtId="169" fontId="32" fillId="9" borderId="0" xfId="0" applyNumberFormat="1" applyFont="1" applyFill="1"/>
    <xf numFmtId="169" fontId="33" fillId="14" borderId="0" xfId="1" applyNumberFormat="1" applyFont="1" applyFill="1" applyBorder="1" applyAlignment="1" applyProtection="1"/>
    <xf numFmtId="168" fontId="33" fillId="7" borderId="14" xfId="1" applyNumberFormat="1" applyFont="1" applyFill="1" applyBorder="1" applyAlignment="1" applyProtection="1"/>
    <xf numFmtId="168" fontId="33" fillId="7" borderId="13" xfId="1" applyNumberFormat="1" applyFont="1" applyFill="1" applyBorder="1" applyAlignment="1" applyProtection="1"/>
    <xf numFmtId="169" fontId="33" fillId="7" borderId="14" xfId="3" applyNumberFormat="1" applyFont="1" applyFill="1" applyBorder="1" applyAlignment="1" applyProtection="1"/>
    <xf numFmtId="169" fontId="34" fillId="15" borderId="0" xfId="1" applyNumberFormat="1" applyFont="1" applyFill="1" applyBorder="1" applyAlignment="1" applyProtection="1"/>
    <xf numFmtId="168" fontId="34" fillId="15" borderId="15" xfId="1" applyNumberFormat="1" applyFont="1" applyFill="1" applyBorder="1" applyAlignment="1" applyProtection="1"/>
    <xf numFmtId="168" fontId="34" fillId="15" borderId="13" xfId="1" applyNumberFormat="1" applyFont="1" applyFill="1" applyBorder="1" applyAlignment="1" applyProtection="1"/>
    <xf numFmtId="0" fontId="14" fillId="0" borderId="30" xfId="0" applyFont="1" applyBorder="1" applyAlignment="1">
      <alignment horizontal="center"/>
    </xf>
    <xf numFmtId="0" fontId="0" fillId="0" borderId="31" xfId="0" applyBorder="1" applyAlignment="1">
      <alignment horizontal="right"/>
    </xf>
    <xf numFmtId="0" fontId="0" fillId="0" borderId="31" xfId="0" applyBorder="1" applyAlignment="1" applyProtection="1">
      <alignment horizontal="left"/>
      <protection locked="0"/>
    </xf>
    <xf numFmtId="0" fontId="0" fillId="0" borderId="31" xfId="0" applyBorder="1" applyAlignment="1">
      <alignment horizontal="left"/>
    </xf>
    <xf numFmtId="14" fontId="35" fillId="4" borderId="6" xfId="0" applyNumberFormat="1" applyFont="1" applyFill="1" applyBorder="1" applyAlignment="1" applyProtection="1">
      <alignment horizontal="center" vertical="center" wrapText="1"/>
      <protection locked="0"/>
    </xf>
    <xf numFmtId="0" fontId="36" fillId="4" borderId="0" xfId="0" applyFont="1" applyFill="1" applyProtection="1">
      <protection locked="0"/>
    </xf>
    <xf numFmtId="169" fontId="37" fillId="0" borderId="0" xfId="0" applyNumberFormat="1" applyFont="1" applyAlignment="1">
      <alignment horizontal="center"/>
    </xf>
    <xf numFmtId="0" fontId="37" fillId="0" borderId="0" xfId="0" applyFont="1" applyAlignment="1">
      <alignment horizontal="center"/>
    </xf>
    <xf numFmtId="169" fontId="23" fillId="16" borderId="13" xfId="0" applyNumberFormat="1" applyFont="1" applyFill="1" applyBorder="1"/>
    <xf numFmtId="168" fontId="23" fillId="16" borderId="14" xfId="1" applyNumberFormat="1" applyFont="1" applyFill="1" applyBorder="1" applyAlignment="1" applyProtection="1"/>
    <xf numFmtId="168" fontId="22" fillId="0" borderId="14" xfId="1" applyNumberFormat="1" applyFont="1" applyFill="1" applyBorder="1" applyAlignment="1" applyProtection="1"/>
    <xf numFmtId="0" fontId="6" fillId="2" borderId="10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wrapText="1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textRotation="90"/>
    </xf>
    <xf numFmtId="0" fontId="10" fillId="2" borderId="2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6" fillId="2" borderId="7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1" fillId="4" borderId="0" xfId="0" applyFont="1" applyFill="1" applyAlignment="1" applyProtection="1">
      <alignment horizontal="center" vertical="center"/>
      <protection locked="0"/>
    </xf>
    <xf numFmtId="0" fontId="13" fillId="4" borderId="0" xfId="0" applyFont="1" applyFill="1" applyAlignment="1" applyProtection="1">
      <alignment horizontal="left"/>
      <protection locked="0"/>
    </xf>
    <xf numFmtId="0" fontId="6" fillId="2" borderId="26" xfId="0" applyFont="1" applyFill="1" applyBorder="1" applyAlignment="1">
      <alignment horizontal="center" vertical="center" wrapText="1"/>
    </xf>
    <xf numFmtId="0" fontId="6" fillId="2" borderId="27" xfId="0" applyFont="1" applyFill="1" applyBorder="1" applyAlignment="1">
      <alignment horizontal="center" vertical="center" wrapText="1"/>
    </xf>
    <xf numFmtId="0" fontId="6" fillId="2" borderId="20" xfId="0" applyFont="1" applyFill="1" applyBorder="1" applyAlignment="1">
      <alignment horizontal="center" vertical="center" wrapText="1"/>
    </xf>
    <xf numFmtId="0" fontId="6" fillId="2" borderId="21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22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24" xfId="0" applyFont="1" applyFill="1" applyBorder="1" applyAlignment="1">
      <alignment horizontal="center" vertical="center" wrapText="1"/>
    </xf>
    <xf numFmtId="0" fontId="17" fillId="0" borderId="0" xfId="0" applyFont="1" applyAlignment="1">
      <alignment horizontal="right"/>
    </xf>
    <xf numFmtId="0" fontId="13" fillId="0" borderId="0" xfId="0" applyFont="1" applyAlignment="1">
      <alignment horizontal="right"/>
    </xf>
    <xf numFmtId="0" fontId="26" fillId="0" borderId="17" xfId="0" applyFont="1" applyBorder="1" applyAlignment="1">
      <alignment horizontal="center"/>
    </xf>
    <xf numFmtId="0" fontId="26" fillId="0" borderId="18" xfId="0" applyFont="1" applyBorder="1" applyAlignment="1">
      <alignment horizontal="center"/>
    </xf>
    <xf numFmtId="0" fontId="26" fillId="0" borderId="19" xfId="0" applyFont="1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19" xfId="0" applyBorder="1" applyAlignment="1">
      <alignment horizontal="center"/>
    </xf>
    <xf numFmtId="0" fontId="13" fillId="0" borderId="0" xfId="0" applyFont="1" applyAlignment="1">
      <alignment horizontal="right" wrapText="1"/>
    </xf>
    <xf numFmtId="0" fontId="38" fillId="0" borderId="0" xfId="0" applyFont="1"/>
    <xf numFmtId="0" fontId="39" fillId="0" borderId="0" xfId="0" applyFont="1"/>
    <xf numFmtId="0" fontId="39" fillId="0" borderId="32" xfId="0" applyFont="1" applyBorder="1"/>
    <xf numFmtId="0" fontId="40" fillId="0" borderId="0" xfId="0" applyFont="1" applyAlignment="1">
      <alignment horizontal="right"/>
    </xf>
    <xf numFmtId="168" fontId="38" fillId="0" borderId="0" xfId="1" applyNumberFormat="1" applyFont="1" applyFill="1" applyProtection="1"/>
    <xf numFmtId="169" fontId="41" fillId="0" borderId="0" xfId="0" applyNumberFormat="1" applyFont="1" applyAlignment="1">
      <alignment vertical="center"/>
    </xf>
    <xf numFmtId="169" fontId="42" fillId="0" borderId="0" xfId="0" applyNumberFormat="1" applyFont="1" applyAlignment="1">
      <alignment vertical="center"/>
    </xf>
    <xf numFmtId="169" fontId="43" fillId="0" borderId="0" xfId="0" applyNumberFormat="1" applyFont="1" applyAlignment="1">
      <alignment vertical="center"/>
    </xf>
    <xf numFmtId="2" fontId="38" fillId="0" borderId="0" xfId="0" applyNumberFormat="1" applyFont="1"/>
    <xf numFmtId="169" fontId="38" fillId="0" borderId="0" xfId="0" applyNumberFormat="1" applyFont="1"/>
    <xf numFmtId="170" fontId="38" fillId="0" borderId="0" xfId="3" applyNumberFormat="1" applyFont="1" applyFill="1" applyBorder="1" applyAlignment="1" applyProtection="1"/>
    <xf numFmtId="0" fontId="38" fillId="0" borderId="11" xfId="0" applyFont="1" applyBorder="1"/>
    <xf numFmtId="169" fontId="38" fillId="0" borderId="11" xfId="0" applyNumberFormat="1" applyFont="1" applyBorder="1"/>
    <xf numFmtId="0" fontId="38" fillId="0" borderId="12" xfId="0" applyFont="1" applyBorder="1"/>
    <xf numFmtId="168" fontId="38" fillId="0" borderId="14" xfId="1" applyNumberFormat="1" applyFont="1" applyFill="1" applyBorder="1" applyAlignment="1" applyProtection="1"/>
    <xf numFmtId="168" fontId="38" fillId="0" borderId="0" xfId="1" applyNumberFormat="1" applyFont="1" applyFill="1" applyBorder="1" applyAlignment="1" applyProtection="1"/>
    <xf numFmtId="169" fontId="38" fillId="5" borderId="0" xfId="0" applyNumberFormat="1" applyFont="1" applyFill="1"/>
    <xf numFmtId="0" fontId="40" fillId="0" borderId="0" xfId="0" applyFont="1"/>
    <xf numFmtId="0" fontId="44" fillId="0" borderId="0" xfId="0" applyFont="1" applyAlignment="1">
      <alignment horizontal="center"/>
    </xf>
    <xf numFmtId="0" fontId="38" fillId="4" borderId="0" xfId="0" applyFont="1" applyFill="1" applyAlignment="1" applyProtection="1">
      <alignment horizontal="left"/>
      <protection locked="0"/>
    </xf>
    <xf numFmtId="166" fontId="25" fillId="0" borderId="0" xfId="0" applyNumberFormat="1" applyFont="1"/>
    <xf numFmtId="49" fontId="26" fillId="0" borderId="0" xfId="0" applyNumberFormat="1" applyFont="1" applyBorder="1" applyAlignment="1">
      <alignment horizontal="center"/>
    </xf>
    <xf numFmtId="169" fontId="26" fillId="0" borderId="0" xfId="0" applyNumberFormat="1" applyFont="1" applyBorder="1"/>
    <xf numFmtId="169" fontId="26" fillId="0" borderId="12" xfId="0" applyNumberFormat="1" applyFont="1" applyBorder="1"/>
    <xf numFmtId="169" fontId="23" fillId="16" borderId="0" xfId="0" applyNumberFormat="1" applyFont="1" applyFill="1" applyBorder="1"/>
    <xf numFmtId="169" fontId="32" fillId="9" borderId="0" xfId="0" applyNumberFormat="1" applyFont="1" applyFill="1" applyBorder="1"/>
    <xf numFmtId="169" fontId="38" fillId="0" borderId="0" xfId="0" applyNumberFormat="1" applyFont="1" applyBorder="1"/>
    <xf numFmtId="0" fontId="38" fillId="0" borderId="13" xfId="0" applyFont="1" applyBorder="1"/>
    <xf numFmtId="169" fontId="34" fillId="10" borderId="15" xfId="3" applyNumberFormat="1" applyFont="1" applyFill="1" applyBorder="1" applyAlignment="1" applyProtection="1"/>
    <xf numFmtId="169" fontId="0" fillId="0" borderId="0" xfId="0" applyNumberFormat="1" applyBorder="1"/>
    <xf numFmtId="169" fontId="31" fillId="13" borderId="0" xfId="0" applyNumberFormat="1" applyFont="1" applyFill="1" applyBorder="1"/>
    <xf numFmtId="0" fontId="26" fillId="0" borderId="33" xfId="0" applyFont="1" applyBorder="1" applyAlignment="1">
      <alignment horizontal="center"/>
    </xf>
    <xf numFmtId="0" fontId="22" fillId="0" borderId="34" xfId="0" applyFont="1" applyBorder="1"/>
    <xf numFmtId="14" fontId="22" fillId="0" borderId="35" xfId="0" applyNumberFormat="1" applyFont="1" applyBorder="1"/>
    <xf numFmtId="14" fontId="22" fillId="0" borderId="36" xfId="0" applyNumberFormat="1" applyFont="1" applyBorder="1"/>
    <xf numFmtId="0" fontId="24" fillId="0" borderId="13" xfId="0" applyFont="1" applyBorder="1"/>
    <xf numFmtId="0" fontId="26" fillId="0" borderId="14" xfId="0" applyFont="1" applyBorder="1" applyAlignment="1">
      <alignment horizontal="center"/>
    </xf>
    <xf numFmtId="0" fontId="26" fillId="0" borderId="15" xfId="0" applyFont="1" applyBorder="1" applyAlignment="1">
      <alignment horizontal="center"/>
    </xf>
  </cellXfs>
  <cellStyles count="4">
    <cellStyle name="Migliaia" xfId="1" builtinId="3"/>
    <cellStyle name="Normale" xfId="0" builtinId="0"/>
    <cellStyle name="Percentuale" xfId="2" builtinId="5"/>
    <cellStyle name="Valuta" xfId="3" builtinId="4"/>
  </cellStyles>
  <dxfs count="0"/>
  <tableStyles count="0" defaultTableStyle="TableStyleMedium9" defaultPivotStyle="PivotStyleMedium4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00FF00"/>
      <rgbColor rgb="000000FF"/>
      <rgbColor rgb="00FCF305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A2BD90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79646"/>
      <color rgb="FFA2BD90"/>
      <color rgb="FFFFFF00"/>
      <color rgb="FF99CD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Drop" dropStyle="combo" dx="15" fmlaRange="$A$51:$A$53" sel="1" val="0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584200</xdr:colOff>
      <xdr:row>25</xdr:row>
      <xdr:rowOff>114300</xdr:rowOff>
    </xdr:from>
    <xdr:to>
      <xdr:col>4</xdr:col>
      <xdr:colOff>50800</xdr:colOff>
      <xdr:row>27</xdr:row>
      <xdr:rowOff>114300</xdr:rowOff>
    </xdr:to>
    <xdr:cxnSp macro="">
      <xdr:nvCxnSpPr>
        <xdr:cNvPr id="1039" name="Connettore 2 2">
          <a:extLst>
            <a:ext uri="{FF2B5EF4-FFF2-40B4-BE49-F238E27FC236}">
              <a16:creationId xmlns:a16="http://schemas.microsoft.com/office/drawing/2014/main" id="{00000000-0008-0000-0000-00000F040000}"/>
            </a:ext>
          </a:extLst>
        </xdr:cNvPr>
        <xdr:cNvCxnSpPr>
          <a:cxnSpLocks noChangeShapeType="1"/>
        </xdr:cNvCxnSpPr>
      </xdr:nvCxnSpPr>
      <xdr:spPr bwMode="auto">
        <a:xfrm>
          <a:off x="2590800" y="7353300"/>
          <a:ext cx="1422400" cy="419100"/>
        </a:xfrm>
        <a:prstGeom prst="straightConnector1">
          <a:avLst/>
        </a:prstGeom>
        <a:noFill/>
        <a:ln w="19080" cap="sq">
          <a:solidFill>
            <a:srgbClr val="FF0000"/>
          </a:solidFill>
          <a:miter lim="800000"/>
          <a:headEnd/>
          <a:tailEnd type="triangle" w="med" len="med"/>
        </a:ln>
        <a:effectLst>
          <a:outerShdw dist="38160" dir="5400000" algn="ctr" rotWithShape="0">
            <a:srgbClr val="808080">
              <a:alpha val="40033"/>
            </a:srgbClr>
          </a:outerShdw>
        </a:effectLst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1</xdr:col>
      <xdr:colOff>736600</xdr:colOff>
      <xdr:row>0</xdr:row>
      <xdr:rowOff>50800</xdr:rowOff>
    </xdr:from>
    <xdr:to>
      <xdr:col>8</xdr:col>
      <xdr:colOff>457200</xdr:colOff>
      <xdr:row>0</xdr:row>
      <xdr:rowOff>1447800</xdr:rowOff>
    </xdr:to>
    <xdr:pic>
      <xdr:nvPicPr>
        <xdr:cNvPr id="1040" name="Immagine 1">
          <a:extLst>
            <a:ext uri="{FF2B5EF4-FFF2-40B4-BE49-F238E27FC236}">
              <a16:creationId xmlns:a16="http://schemas.microsoft.com/office/drawing/2014/main" id="{00000000-0008-0000-0000-00001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16100" y="50800"/>
          <a:ext cx="7518400" cy="1397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736600</xdr:colOff>
      <xdr:row>0</xdr:row>
      <xdr:rowOff>50800</xdr:rowOff>
    </xdr:from>
    <xdr:to>
      <xdr:col>8</xdr:col>
      <xdr:colOff>457200</xdr:colOff>
      <xdr:row>0</xdr:row>
      <xdr:rowOff>1447800</xdr:rowOff>
    </xdr:to>
    <xdr:pic>
      <xdr:nvPicPr>
        <xdr:cNvPr id="2057" name="Immagine 2">
          <a:extLst>
            <a:ext uri="{FF2B5EF4-FFF2-40B4-BE49-F238E27FC236}">
              <a16:creationId xmlns:a16="http://schemas.microsoft.com/office/drawing/2014/main" id="{00000000-0008-0000-0100-00000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16100" y="50800"/>
          <a:ext cx="7518400" cy="1397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38100</xdr:colOff>
          <xdr:row>46</xdr:row>
          <xdr:rowOff>203200</xdr:rowOff>
        </xdr:from>
        <xdr:to>
          <xdr:col>5</xdr:col>
          <xdr:colOff>482600</xdr:colOff>
          <xdr:row>47</xdr:row>
          <xdr:rowOff>190500</xdr:rowOff>
        </xdr:to>
        <xdr:sp macro="" textlink="">
          <xdr:nvSpPr>
            <xdr:cNvPr id="2050" name="A tendina 3" hidden="1">
              <a:extLst>
                <a:ext uri="{63B3BB69-23CF-44E3-9099-C40C66FF867C}">
                  <a14:compatExt spid="_x0000_s2050"/>
                </a:ext>
                <a:ext uri="{FF2B5EF4-FFF2-40B4-BE49-F238E27FC236}">
                  <a16:creationId xmlns:a16="http://schemas.microsoft.com/office/drawing/2014/main" id="{00000000-0008-0000-0100-00000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="" xmlns:a14="http://schemas.microsoft.com/office/drawing/2010/main">
              <a:effectLst>
                <a:outerShdw blurRad="63500" dist="38099" dir="2700000" algn="ctr" rotWithShape="0">
                  <a:srgbClr val="000000">
                    <a:alpha val="74998"/>
                  </a:srgbClr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="" xmlns:a14="http://schemas.microsoft.com/office/drawing/2010/main">
              <a:effectLst>
                <a:outerShdw blurRad="63500" dist="38099" dir="2700000" algn="ctr" rotWithShape="0">
                  <a:srgbClr val="000000">
                    <a:alpha val="74998"/>
                  </a:srgbClr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oglio1">
    <tabColor indexed="10"/>
    <pageSetUpPr fitToPage="1"/>
  </sheetPr>
  <dimension ref="A1:K28"/>
  <sheetViews>
    <sheetView topLeftCell="A18" zoomScale="174" zoomScaleNormal="174" workbookViewId="0">
      <selection activeCell="A3" sqref="A3:J3"/>
    </sheetView>
  </sheetViews>
  <sheetFormatPr baseColWidth="10" defaultColWidth="11" defaultRowHeight="16" x14ac:dyDescent="0.2"/>
  <cols>
    <col min="1" max="1" width="14.1640625" customWidth="1"/>
    <col min="2" max="2" width="12.1640625" customWidth="1"/>
    <col min="3" max="3" width="12" customWidth="1"/>
    <col min="4" max="4" width="13.6640625" customWidth="1"/>
    <col min="5" max="5" width="15.5" customWidth="1"/>
    <col min="6" max="7" width="18" customWidth="1"/>
    <col min="8" max="9" width="13" customWidth="1"/>
    <col min="10" max="10" width="14.1640625" customWidth="1"/>
  </cols>
  <sheetData>
    <row r="1" spans="1:11" ht="119" customHeight="1" x14ac:dyDescent="0.2">
      <c r="A1" s="116"/>
      <c r="B1" s="116"/>
      <c r="C1" s="116"/>
      <c r="D1" s="116"/>
      <c r="E1" s="116"/>
      <c r="F1" s="116"/>
      <c r="G1" s="116"/>
      <c r="H1" s="116"/>
      <c r="I1" s="116"/>
      <c r="J1" s="116"/>
    </row>
    <row r="2" spans="1:11" ht="57" customHeight="1" x14ac:dyDescent="0.2">
      <c r="A2" s="117" t="s">
        <v>83</v>
      </c>
      <c r="B2" s="117"/>
      <c r="C2" s="117"/>
      <c r="D2" s="117"/>
      <c r="E2" s="117"/>
      <c r="F2" s="117"/>
      <c r="G2" s="117"/>
      <c r="H2" s="117"/>
      <c r="I2" s="117"/>
      <c r="J2" s="117"/>
    </row>
    <row r="3" spans="1:11" ht="57" customHeight="1" x14ac:dyDescent="0.2">
      <c r="A3" s="118" t="s">
        <v>0</v>
      </c>
      <c r="B3" s="118"/>
      <c r="C3" s="118"/>
      <c r="D3" s="118"/>
      <c r="E3" s="118"/>
      <c r="F3" s="118"/>
      <c r="G3" s="118"/>
      <c r="H3" s="118"/>
      <c r="I3" s="118"/>
      <c r="J3" s="118"/>
    </row>
    <row r="4" spans="1:11" x14ac:dyDescent="0.2">
      <c r="A4" t="s">
        <v>1</v>
      </c>
    </row>
    <row r="5" spans="1:11" x14ac:dyDescent="0.2">
      <c r="A5" s="119" t="s">
        <v>2</v>
      </c>
      <c r="B5" s="1" t="s">
        <v>3</v>
      </c>
      <c r="E5" s="119" t="s">
        <v>4</v>
      </c>
      <c r="F5" s="1" t="s">
        <v>3</v>
      </c>
      <c r="H5" s="119" t="s">
        <v>5</v>
      </c>
      <c r="I5" s="1" t="s">
        <v>3</v>
      </c>
    </row>
    <row r="6" spans="1:11" x14ac:dyDescent="0.2">
      <c r="A6" s="119"/>
      <c r="B6" s="1" t="s">
        <v>6</v>
      </c>
      <c r="E6" s="119"/>
      <c r="F6" s="1" t="s">
        <v>6</v>
      </c>
      <c r="H6" s="119"/>
      <c r="I6" s="1" t="s">
        <v>6</v>
      </c>
    </row>
    <row r="7" spans="1:11" x14ac:dyDescent="0.2">
      <c r="A7" s="119"/>
      <c r="B7" s="1" t="s">
        <v>7</v>
      </c>
      <c r="E7" s="119"/>
      <c r="F7" s="1" t="s">
        <v>7</v>
      </c>
      <c r="H7" s="119"/>
      <c r="I7" s="1" t="s">
        <v>7</v>
      </c>
    </row>
    <row r="8" spans="1:11" x14ac:dyDescent="0.2">
      <c r="A8" s="119"/>
      <c r="B8" s="1" t="s">
        <v>8</v>
      </c>
      <c r="E8" s="119"/>
      <c r="F8" s="1" t="s">
        <v>8</v>
      </c>
      <c r="H8" s="119"/>
      <c r="I8" s="1" t="s">
        <v>8</v>
      </c>
    </row>
    <row r="9" spans="1:11" x14ac:dyDescent="0.2">
      <c r="A9" s="119"/>
      <c r="B9" s="1" t="s">
        <v>9</v>
      </c>
      <c r="E9" s="119"/>
      <c r="F9" s="1" t="s">
        <v>9</v>
      </c>
      <c r="H9" s="119"/>
      <c r="I9" s="1" t="s">
        <v>9</v>
      </c>
    </row>
    <row r="10" spans="1:11" x14ac:dyDescent="0.2">
      <c r="A10" s="119"/>
      <c r="B10" s="1" t="s">
        <v>10</v>
      </c>
      <c r="E10" s="119"/>
      <c r="F10" s="1" t="s">
        <v>10</v>
      </c>
      <c r="H10" s="119"/>
      <c r="I10" s="1" t="s">
        <v>10</v>
      </c>
    </row>
    <row r="11" spans="1:11" x14ac:dyDescent="0.2">
      <c r="A11" s="1"/>
      <c r="B11" s="1"/>
    </row>
    <row r="12" spans="1:11" ht="17" thickBot="1" x14ac:dyDescent="0.25">
      <c r="A12" s="1"/>
      <c r="B12" s="1"/>
      <c r="C12" s="3" t="s">
        <v>11</v>
      </c>
    </row>
    <row r="13" spans="1:11" ht="17" thickBot="1" x14ac:dyDescent="0.25">
      <c r="A13" s="3" t="s">
        <v>77</v>
      </c>
      <c r="B13" s="2"/>
      <c r="C13" s="3"/>
      <c r="D13" s="3"/>
      <c r="E13" s="3"/>
      <c r="F13" s="1"/>
      <c r="G13" s="1"/>
      <c r="H13" s="1"/>
      <c r="I13" s="1"/>
      <c r="J13" s="1"/>
      <c r="K13" s="4"/>
    </row>
    <row r="14" spans="1:11" ht="17" customHeight="1" thickBot="1" x14ac:dyDescent="0.25">
      <c r="A14" s="122" t="s">
        <v>12</v>
      </c>
      <c r="B14" s="122"/>
      <c r="C14" s="123" t="s">
        <v>13</v>
      </c>
      <c r="D14" s="114" t="s">
        <v>14</v>
      </c>
      <c r="E14" s="114"/>
      <c r="F14" s="5" t="s">
        <v>15</v>
      </c>
      <c r="G14" s="5" t="s">
        <v>16</v>
      </c>
      <c r="H14" s="114" t="s">
        <v>17</v>
      </c>
      <c r="I14" s="114" t="s">
        <v>18</v>
      </c>
      <c r="J14" s="6" t="s">
        <v>19</v>
      </c>
      <c r="K14" s="115"/>
    </row>
    <row r="15" spans="1:11" x14ac:dyDescent="0.2">
      <c r="A15" s="122"/>
      <c r="B15" s="122"/>
      <c r="C15" s="123"/>
      <c r="D15" s="7" t="s">
        <v>20</v>
      </c>
      <c r="E15" s="7" t="s">
        <v>21</v>
      </c>
      <c r="F15" s="7" t="s">
        <v>22</v>
      </c>
      <c r="G15" s="7" t="s">
        <v>22</v>
      </c>
      <c r="H15" s="114"/>
      <c r="I15" s="114"/>
      <c r="J15" s="8">
        <v>0.21</v>
      </c>
      <c r="K15" s="115"/>
    </row>
    <row r="16" spans="1:11" x14ac:dyDescent="0.2">
      <c r="A16" s="9">
        <v>43101</v>
      </c>
      <c r="B16" s="9">
        <v>43113</v>
      </c>
      <c r="C16" s="10">
        <f t="shared" ref="C16:C25" si="0">+B16-A16</f>
        <v>12</v>
      </c>
      <c r="D16" s="11">
        <v>500</v>
      </c>
      <c r="E16" s="11">
        <v>25</v>
      </c>
      <c r="F16" s="11">
        <v>100</v>
      </c>
      <c r="G16" s="11">
        <v>123.12</v>
      </c>
      <c r="H16" s="12">
        <f>SUM(D16:G16)</f>
        <v>748.12</v>
      </c>
      <c r="I16" s="12">
        <f>SUM(D16:F16)</f>
        <v>625</v>
      </c>
      <c r="J16" s="12">
        <f>I16*0.21</f>
        <v>131.25</v>
      </c>
      <c r="K16" s="115"/>
    </row>
    <row r="17" spans="1:11" x14ac:dyDescent="0.2">
      <c r="A17" s="9">
        <v>43115</v>
      </c>
      <c r="B17" s="9">
        <v>43116</v>
      </c>
      <c r="C17" s="10">
        <f t="shared" si="0"/>
        <v>1</v>
      </c>
      <c r="D17" s="11">
        <v>250</v>
      </c>
      <c r="E17" s="11">
        <v>15</v>
      </c>
      <c r="F17" s="11">
        <v>50</v>
      </c>
      <c r="G17" s="11">
        <v>12.14</v>
      </c>
      <c r="H17" s="12">
        <f t="shared" ref="H17:H25" si="1">SUM(D17:G17)</f>
        <v>327.14</v>
      </c>
      <c r="I17" s="12">
        <f t="shared" ref="I17:I25" si="2">SUM(D17:F17)</f>
        <v>315</v>
      </c>
      <c r="J17" s="12">
        <f t="shared" ref="J17:J25" si="3">+I17*0.21</f>
        <v>66.149999999999991</v>
      </c>
      <c r="K17" s="115"/>
    </row>
    <row r="18" spans="1:11" x14ac:dyDescent="0.2">
      <c r="A18" s="9">
        <v>43120</v>
      </c>
      <c r="B18" s="9">
        <v>43131</v>
      </c>
      <c r="C18" s="10">
        <f t="shared" si="0"/>
        <v>11</v>
      </c>
      <c r="D18" s="11">
        <v>350</v>
      </c>
      <c r="E18" s="11">
        <v>12</v>
      </c>
      <c r="F18" s="11">
        <v>60</v>
      </c>
      <c r="G18" s="11">
        <v>118.12</v>
      </c>
      <c r="H18" s="12">
        <f t="shared" si="1"/>
        <v>540.12</v>
      </c>
      <c r="I18" s="12">
        <f t="shared" si="2"/>
        <v>422</v>
      </c>
      <c r="J18" s="12">
        <f>+I18*0.21</f>
        <v>88.61999999999999</v>
      </c>
      <c r="K18" s="4"/>
    </row>
    <row r="19" spans="1:11" x14ac:dyDescent="0.2">
      <c r="A19" s="9">
        <v>43131</v>
      </c>
      <c r="B19" s="9">
        <v>43141</v>
      </c>
      <c r="C19" s="10">
        <f t="shared" si="0"/>
        <v>10</v>
      </c>
      <c r="D19" s="11">
        <v>100</v>
      </c>
      <c r="E19" s="11">
        <v>10</v>
      </c>
      <c r="F19" s="11">
        <v>80</v>
      </c>
      <c r="G19" s="11">
        <v>78.48</v>
      </c>
      <c r="H19" s="12">
        <f t="shared" si="1"/>
        <v>268.48</v>
      </c>
      <c r="I19" s="12">
        <f t="shared" si="2"/>
        <v>190</v>
      </c>
      <c r="J19" s="12">
        <f t="shared" si="3"/>
        <v>39.9</v>
      </c>
      <c r="K19" s="4"/>
    </row>
    <row r="20" spans="1:11" x14ac:dyDescent="0.2">
      <c r="A20" s="13"/>
      <c r="B20" s="13"/>
      <c r="C20" s="10">
        <f t="shared" si="0"/>
        <v>0</v>
      </c>
      <c r="D20" s="12"/>
      <c r="E20" s="12"/>
      <c r="F20" s="12"/>
      <c r="G20" s="12"/>
      <c r="H20" s="12">
        <f t="shared" si="1"/>
        <v>0</v>
      </c>
      <c r="I20" s="12">
        <f t="shared" si="2"/>
        <v>0</v>
      </c>
      <c r="J20" s="12">
        <f t="shared" si="3"/>
        <v>0</v>
      </c>
      <c r="K20" s="4"/>
    </row>
    <row r="21" spans="1:11" x14ac:dyDescent="0.2">
      <c r="A21" s="13"/>
      <c r="B21" s="13"/>
      <c r="C21" s="10">
        <f t="shared" si="0"/>
        <v>0</v>
      </c>
      <c r="D21" s="12"/>
      <c r="E21" s="12"/>
      <c r="F21" s="12"/>
      <c r="G21" s="12"/>
      <c r="H21" s="12">
        <f t="shared" si="1"/>
        <v>0</v>
      </c>
      <c r="I21" s="12">
        <f t="shared" si="2"/>
        <v>0</v>
      </c>
      <c r="J21" s="12">
        <f t="shared" si="3"/>
        <v>0</v>
      </c>
      <c r="K21" s="4"/>
    </row>
    <row r="22" spans="1:11" x14ac:dyDescent="0.2">
      <c r="A22" s="13"/>
      <c r="B22" s="13"/>
      <c r="C22" s="10">
        <f t="shared" si="0"/>
        <v>0</v>
      </c>
      <c r="D22" s="12"/>
      <c r="E22" s="12"/>
      <c r="F22" s="12"/>
      <c r="G22" s="12"/>
      <c r="H22" s="12">
        <f t="shared" si="1"/>
        <v>0</v>
      </c>
      <c r="I22" s="12">
        <f t="shared" si="2"/>
        <v>0</v>
      </c>
      <c r="J22" s="12">
        <f t="shared" si="3"/>
        <v>0</v>
      </c>
      <c r="K22" s="4"/>
    </row>
    <row r="23" spans="1:11" x14ac:dyDescent="0.2">
      <c r="A23" s="13"/>
      <c r="B23" s="13"/>
      <c r="C23" s="10">
        <f t="shared" si="0"/>
        <v>0</v>
      </c>
      <c r="D23" s="12"/>
      <c r="E23" s="12"/>
      <c r="F23" s="12"/>
      <c r="G23" s="12"/>
      <c r="H23" s="12">
        <f t="shared" si="1"/>
        <v>0</v>
      </c>
      <c r="I23" s="12">
        <f t="shared" si="2"/>
        <v>0</v>
      </c>
      <c r="J23" s="12">
        <f t="shared" si="3"/>
        <v>0</v>
      </c>
      <c r="K23" s="4"/>
    </row>
    <row r="24" spans="1:11" x14ac:dyDescent="0.2">
      <c r="A24" s="13"/>
      <c r="B24" s="13"/>
      <c r="C24" s="10">
        <f t="shared" si="0"/>
        <v>0</v>
      </c>
      <c r="D24" s="12"/>
      <c r="E24" s="12"/>
      <c r="F24" s="12"/>
      <c r="G24" s="12"/>
      <c r="H24" s="12">
        <f t="shared" si="1"/>
        <v>0</v>
      </c>
      <c r="I24" s="12">
        <f t="shared" si="2"/>
        <v>0</v>
      </c>
      <c r="J24" s="12">
        <f t="shared" si="3"/>
        <v>0</v>
      </c>
      <c r="K24" s="4"/>
    </row>
    <row r="25" spans="1:11" x14ac:dyDescent="0.2">
      <c r="A25" s="13"/>
      <c r="B25" s="13"/>
      <c r="C25" s="10">
        <f t="shared" si="0"/>
        <v>0</v>
      </c>
      <c r="D25" s="12"/>
      <c r="E25" s="12"/>
      <c r="F25" s="12"/>
      <c r="G25" s="12"/>
      <c r="H25" s="12">
        <f t="shared" si="1"/>
        <v>0</v>
      </c>
      <c r="I25" s="12">
        <f t="shared" si="2"/>
        <v>0</v>
      </c>
      <c r="J25" s="12">
        <f t="shared" si="3"/>
        <v>0</v>
      </c>
      <c r="K25" s="4"/>
    </row>
    <row r="26" spans="1:11" ht="17" customHeight="1" x14ac:dyDescent="0.2">
      <c r="A26" s="120" t="s">
        <v>23</v>
      </c>
      <c r="B26" s="120"/>
      <c r="C26" s="14">
        <f>SUM(C16:C25)</f>
        <v>34</v>
      </c>
      <c r="D26" s="15">
        <f>SUM(D16:D25)</f>
        <v>1200</v>
      </c>
      <c r="E26" s="15"/>
      <c r="F26" s="15">
        <f>SUM(F16:F25)</f>
        <v>290</v>
      </c>
      <c r="G26" s="15">
        <f>SUM(G16:G25)</f>
        <v>331.86</v>
      </c>
      <c r="H26" s="15">
        <f>SUM(H16:H25)</f>
        <v>1883.8600000000001</v>
      </c>
      <c r="I26" s="15">
        <f>SUM(I16:I25)</f>
        <v>1552</v>
      </c>
      <c r="J26" s="15">
        <f>SUM(J16:J25)</f>
        <v>325.91999999999996</v>
      </c>
      <c r="K26" s="16"/>
    </row>
    <row r="27" spans="1:11" x14ac:dyDescent="0.2">
      <c r="A27" s="121" t="s">
        <v>24</v>
      </c>
      <c r="B27" s="121"/>
      <c r="C27" s="121"/>
      <c r="D27" s="17"/>
      <c r="F27" s="121" t="s">
        <v>25</v>
      </c>
      <c r="G27" s="121"/>
      <c r="H27" s="121"/>
      <c r="I27" s="18"/>
      <c r="J27" s="1"/>
      <c r="K27" s="1"/>
    </row>
    <row r="28" spans="1:11" x14ac:dyDescent="0.2">
      <c r="A28" s="19" t="s">
        <v>26</v>
      </c>
      <c r="B28" s="19"/>
      <c r="C28" s="19"/>
      <c r="E28" s="20" t="s">
        <v>27</v>
      </c>
    </row>
  </sheetData>
  <sheetProtection sheet="1"/>
  <mergeCells count="15">
    <mergeCell ref="A26:B26"/>
    <mergeCell ref="A27:C27"/>
    <mergeCell ref="F27:H27"/>
    <mergeCell ref="A14:B15"/>
    <mergeCell ref="C14:C15"/>
    <mergeCell ref="D14:E14"/>
    <mergeCell ref="H14:H15"/>
    <mergeCell ref="I14:I15"/>
    <mergeCell ref="K14:K17"/>
    <mergeCell ref="A1:J1"/>
    <mergeCell ref="A2:J2"/>
    <mergeCell ref="A3:J3"/>
    <mergeCell ref="A5:A10"/>
    <mergeCell ref="E5:E10"/>
    <mergeCell ref="H5:H10"/>
  </mergeCells>
  <pageMargins left="0.70833333333333337" right="0.70833333333333337" top="0.74791666666666667" bottom="0.74791666666666667" header="0.51180555555555551" footer="0.51180555555555551"/>
  <pageSetup paperSize="9" firstPageNumber="0" orientation="landscape" horizontalDpi="300" verticalDpi="300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Foglio2">
    <tabColor indexed="48"/>
  </sheetPr>
  <dimension ref="A1:Y96"/>
  <sheetViews>
    <sheetView tabSelected="1" zoomScale="128" zoomScaleNormal="156" workbookViewId="0">
      <selection activeCell="G57" sqref="G57"/>
    </sheetView>
  </sheetViews>
  <sheetFormatPr baseColWidth="10" defaultColWidth="11" defaultRowHeight="16" x14ac:dyDescent="0.2"/>
  <cols>
    <col min="1" max="1" width="14.1640625" customWidth="1"/>
    <col min="2" max="2" width="12.1640625" customWidth="1"/>
    <col min="3" max="3" width="12" customWidth="1"/>
    <col min="4" max="4" width="13.6640625" customWidth="1"/>
    <col min="5" max="5" width="15.5" customWidth="1"/>
    <col min="6" max="7" width="18" customWidth="1"/>
    <col min="8" max="8" width="14.33203125" customWidth="1"/>
    <col min="9" max="9" width="13" customWidth="1"/>
    <col min="10" max="10" width="14.1640625" customWidth="1"/>
    <col min="11" max="11" width="12.83203125" style="74" customWidth="1"/>
    <col min="12" max="12" width="12.5" style="74" customWidth="1"/>
    <col min="13" max="13" width="12.83203125" style="74" customWidth="1"/>
    <col min="14" max="14" width="10.83203125" style="74"/>
    <col min="15" max="22" width="10.83203125" style="70"/>
    <col min="23" max="25" width="10.83203125" style="85"/>
  </cols>
  <sheetData>
    <row r="1" spans="1:24" ht="119" customHeight="1" x14ac:dyDescent="0.2">
      <c r="A1" s="116"/>
      <c r="B1" s="116"/>
      <c r="C1" s="116"/>
      <c r="D1" s="116"/>
      <c r="E1" s="116"/>
      <c r="F1" s="116"/>
      <c r="G1" s="116"/>
      <c r="H1" s="116"/>
      <c r="I1" s="116"/>
      <c r="J1" s="116"/>
      <c r="K1" s="143"/>
      <c r="L1" s="143"/>
      <c r="M1" s="143"/>
      <c r="N1" s="143"/>
      <c r="O1" s="143"/>
      <c r="P1" s="143"/>
      <c r="Q1" s="143"/>
      <c r="R1" s="143"/>
      <c r="S1" s="143"/>
      <c r="T1" s="143"/>
      <c r="U1" s="143"/>
    </row>
    <row r="2" spans="1:24" ht="57" customHeight="1" x14ac:dyDescent="0.2">
      <c r="A2" s="117" t="s">
        <v>83</v>
      </c>
      <c r="B2" s="117"/>
      <c r="C2" s="117"/>
      <c r="D2" s="117"/>
      <c r="E2" s="117"/>
      <c r="F2" s="117"/>
      <c r="G2" s="117"/>
      <c r="H2" s="117"/>
      <c r="I2" s="117"/>
      <c r="J2" s="117"/>
      <c r="K2" s="143"/>
      <c r="L2" s="143"/>
      <c r="M2" s="143"/>
      <c r="N2" s="143"/>
      <c r="O2" s="143"/>
      <c r="P2" s="143"/>
      <c r="Q2" s="143"/>
      <c r="R2" s="143"/>
      <c r="S2" s="143"/>
      <c r="T2" s="143"/>
      <c r="U2" s="143"/>
    </row>
    <row r="3" spans="1:24" ht="57" customHeight="1" x14ac:dyDescent="0.2">
      <c r="A3" s="124" t="s">
        <v>61</v>
      </c>
      <c r="B3" s="124"/>
      <c r="C3" s="124"/>
      <c r="D3" s="124"/>
      <c r="E3" s="124"/>
      <c r="F3" s="124"/>
      <c r="G3" s="124"/>
      <c r="H3" s="124"/>
      <c r="I3" s="124"/>
      <c r="J3" s="124"/>
      <c r="K3" s="143"/>
      <c r="L3" s="143"/>
      <c r="M3" s="143"/>
      <c r="N3" s="143"/>
      <c r="O3" s="143"/>
      <c r="P3" s="143"/>
      <c r="Q3" s="143"/>
      <c r="R3" s="143"/>
      <c r="S3" s="143"/>
      <c r="T3" s="143"/>
      <c r="U3" s="143"/>
    </row>
    <row r="4" spans="1:24" x14ac:dyDescent="0.2">
      <c r="A4" t="s">
        <v>1</v>
      </c>
      <c r="C4" s="69"/>
      <c r="K4" s="143"/>
      <c r="L4" s="143"/>
      <c r="M4" s="143"/>
      <c r="N4" s="143"/>
      <c r="O4" s="143"/>
      <c r="P4" s="143"/>
      <c r="Q4" s="143"/>
      <c r="R4" s="143"/>
      <c r="S4" s="143"/>
      <c r="T4" s="143"/>
      <c r="U4" s="143"/>
      <c r="W4" s="69"/>
      <c r="X4" s="69"/>
    </row>
    <row r="5" spans="1:24" x14ac:dyDescent="0.2">
      <c r="A5" s="119" t="s">
        <v>2</v>
      </c>
      <c r="B5" s="125"/>
      <c r="C5" s="125"/>
      <c r="E5" s="119" t="s">
        <v>4</v>
      </c>
      <c r="F5" s="108"/>
      <c r="H5" s="119" t="s">
        <v>5</v>
      </c>
      <c r="I5" s="21"/>
      <c r="K5" s="143"/>
      <c r="L5" s="143"/>
      <c r="M5" s="143"/>
      <c r="N5" s="143"/>
      <c r="O5" s="143"/>
      <c r="P5" s="143"/>
      <c r="Q5" s="143"/>
      <c r="R5" s="143"/>
      <c r="S5" s="143"/>
      <c r="T5" s="143"/>
      <c r="U5" s="143"/>
      <c r="W5" s="69"/>
      <c r="X5" s="69"/>
    </row>
    <row r="6" spans="1:24" x14ac:dyDescent="0.2">
      <c r="A6" s="119"/>
      <c r="B6" s="125"/>
      <c r="C6" s="125"/>
      <c r="E6" s="119"/>
      <c r="F6" s="108"/>
      <c r="H6" s="119"/>
      <c r="I6" s="21"/>
      <c r="K6" s="143"/>
      <c r="L6" s="143"/>
      <c r="M6" s="143"/>
      <c r="N6" s="143"/>
      <c r="O6" s="143"/>
      <c r="P6" s="143"/>
      <c r="Q6" s="143"/>
      <c r="R6" s="143"/>
      <c r="S6" s="143"/>
      <c r="T6" s="143"/>
      <c r="U6" s="143"/>
      <c r="W6" s="69"/>
      <c r="X6" s="69"/>
    </row>
    <row r="7" spans="1:24" x14ac:dyDescent="0.2">
      <c r="A7" s="119"/>
      <c r="B7" s="125"/>
      <c r="C7" s="125"/>
      <c r="E7" s="119"/>
      <c r="F7" s="108"/>
      <c r="H7" s="119"/>
      <c r="I7" s="21"/>
      <c r="K7" s="143"/>
      <c r="L7" s="143"/>
      <c r="M7" s="143"/>
      <c r="N7" s="143"/>
      <c r="O7" s="143"/>
      <c r="P7" s="143"/>
      <c r="Q7" s="143"/>
      <c r="R7" s="143"/>
      <c r="S7" s="143"/>
      <c r="T7" s="143"/>
      <c r="U7" s="143"/>
      <c r="W7" s="69"/>
      <c r="X7" s="69"/>
    </row>
    <row r="8" spans="1:24" x14ac:dyDescent="0.2">
      <c r="A8" s="119"/>
      <c r="B8" s="125"/>
      <c r="C8" s="125"/>
      <c r="E8" s="119"/>
      <c r="F8" s="108"/>
      <c r="H8" s="119"/>
      <c r="I8" s="21"/>
      <c r="K8" s="143"/>
      <c r="L8" s="143"/>
      <c r="M8" s="143"/>
      <c r="N8" s="143"/>
      <c r="O8" s="143"/>
      <c r="P8" s="143"/>
      <c r="Q8" s="143"/>
      <c r="R8" s="143"/>
      <c r="S8" s="143"/>
      <c r="T8" s="143"/>
      <c r="U8" s="143"/>
      <c r="W8" s="69"/>
      <c r="X8" s="69"/>
    </row>
    <row r="9" spans="1:24" x14ac:dyDescent="0.2">
      <c r="A9" s="119"/>
      <c r="B9" s="125"/>
      <c r="C9" s="125"/>
      <c r="E9" s="119"/>
      <c r="F9" s="108"/>
      <c r="H9" s="119"/>
      <c r="I9" s="21"/>
      <c r="K9" s="143"/>
      <c r="L9" s="143"/>
      <c r="M9" s="143"/>
      <c r="N9" s="143"/>
      <c r="O9" s="143"/>
      <c r="P9" s="143"/>
      <c r="Q9" s="143"/>
      <c r="R9" s="143"/>
      <c r="S9" s="143"/>
      <c r="T9" s="143"/>
      <c r="U9" s="143"/>
      <c r="W9" s="69"/>
      <c r="X9" s="69"/>
    </row>
    <row r="10" spans="1:24" x14ac:dyDescent="0.2">
      <c r="A10" s="119"/>
      <c r="B10" s="125"/>
      <c r="C10" s="125"/>
      <c r="E10" s="119"/>
      <c r="F10" s="108"/>
      <c r="H10" s="119"/>
      <c r="I10" s="21"/>
      <c r="K10" s="143"/>
      <c r="L10" s="143"/>
      <c r="M10" s="143"/>
      <c r="N10" s="143"/>
      <c r="O10" s="143"/>
      <c r="P10" s="143"/>
      <c r="Q10" s="143"/>
      <c r="R10" s="143"/>
      <c r="S10" s="143"/>
      <c r="T10" s="143"/>
      <c r="U10" s="143"/>
      <c r="W10" s="69"/>
      <c r="X10" s="69"/>
    </row>
    <row r="11" spans="1:24" s="143" customFormat="1" x14ac:dyDescent="0.2">
      <c r="A11" s="160"/>
      <c r="B11" s="160"/>
    </row>
    <row r="12" spans="1:24" s="143" customFormat="1" ht="17" thickBot="1" x14ac:dyDescent="0.25">
      <c r="B12" s="161" t="s">
        <v>28</v>
      </c>
      <c r="C12" s="162"/>
      <c r="D12" s="162"/>
      <c r="E12" s="162"/>
      <c r="F12" s="162"/>
      <c r="G12" s="162"/>
      <c r="H12" s="162"/>
      <c r="I12" s="162"/>
      <c r="J12" s="162"/>
      <c r="K12" s="144"/>
      <c r="L12" s="70"/>
      <c r="M12" s="59">
        <v>46022</v>
      </c>
      <c r="N12" s="59">
        <v>45657</v>
      </c>
      <c r="O12" s="59">
        <v>45291</v>
      </c>
      <c r="P12" s="70"/>
      <c r="Q12" s="70"/>
      <c r="R12" s="70"/>
    </row>
    <row r="13" spans="1:24" ht="17" thickBot="1" x14ac:dyDescent="0.25">
      <c r="A13" s="103" t="s">
        <v>70</v>
      </c>
      <c r="B13" s="104" t="s">
        <v>71</v>
      </c>
      <c r="C13" s="105"/>
      <c r="D13" s="104" t="s">
        <v>72</v>
      </c>
      <c r="E13" s="105"/>
      <c r="F13" s="104" t="s">
        <v>73</v>
      </c>
      <c r="G13" s="105"/>
      <c r="H13" s="104" t="s">
        <v>74</v>
      </c>
      <c r="I13" s="105"/>
      <c r="J13" s="106"/>
      <c r="K13" s="145"/>
      <c r="L13" s="70"/>
      <c r="M13" s="59"/>
      <c r="N13" s="59"/>
      <c r="O13" s="59"/>
      <c r="S13" s="143"/>
      <c r="T13" s="143"/>
      <c r="U13" s="143"/>
      <c r="W13" s="69"/>
      <c r="X13" s="69"/>
    </row>
    <row r="14" spans="1:24" ht="17" customHeight="1" thickBot="1" x14ac:dyDescent="0.25">
      <c r="A14" s="126" t="s">
        <v>12</v>
      </c>
      <c r="B14" s="127"/>
      <c r="C14" s="130" t="s">
        <v>13</v>
      </c>
      <c r="D14" s="132" t="s">
        <v>14</v>
      </c>
      <c r="E14" s="132"/>
      <c r="F14" s="88" t="s">
        <v>15</v>
      </c>
      <c r="G14" s="88" t="s">
        <v>16</v>
      </c>
      <c r="H14" s="132" t="s">
        <v>17</v>
      </c>
      <c r="I14" s="132" t="s">
        <v>18</v>
      </c>
      <c r="J14" s="89" t="s">
        <v>19</v>
      </c>
      <c r="K14" s="72"/>
      <c r="L14" s="70"/>
      <c r="M14" s="59"/>
      <c r="N14" s="59"/>
      <c r="O14" s="59"/>
      <c r="S14" s="143"/>
      <c r="T14" s="143"/>
      <c r="U14" s="143"/>
      <c r="W14" s="69"/>
      <c r="X14" s="69"/>
    </row>
    <row r="15" spans="1:24" ht="17" thickBot="1" x14ac:dyDescent="0.25">
      <c r="A15" s="128"/>
      <c r="B15" s="129"/>
      <c r="C15" s="131"/>
      <c r="D15" s="86" t="s">
        <v>20</v>
      </c>
      <c r="E15" s="86" t="s">
        <v>21</v>
      </c>
      <c r="F15" s="86" t="s">
        <v>22</v>
      </c>
      <c r="G15" s="86" t="s">
        <v>22</v>
      </c>
      <c r="H15" s="133"/>
      <c r="I15" s="133"/>
      <c r="J15" s="87">
        <v>0.21</v>
      </c>
      <c r="K15" s="72"/>
      <c r="L15" s="70"/>
      <c r="M15" s="70"/>
      <c r="N15" s="70"/>
      <c r="S15" s="143"/>
      <c r="T15" s="143"/>
      <c r="U15" s="143"/>
      <c r="W15" s="69"/>
      <c r="X15" s="69"/>
    </row>
    <row r="16" spans="1:24" ht="17" thickBot="1" x14ac:dyDescent="0.25">
      <c r="A16" s="107"/>
      <c r="B16" s="107"/>
      <c r="C16" s="23">
        <f t="shared" ref="C16:C23" si="0">+B16-A16</f>
        <v>0</v>
      </c>
      <c r="D16" s="24"/>
      <c r="E16" s="24"/>
      <c r="F16" s="24"/>
      <c r="G16" s="24"/>
      <c r="H16" s="25">
        <f t="shared" ref="H16:H23" si="1">SUM(D16:G16)</f>
        <v>0</v>
      </c>
      <c r="I16" s="12">
        <f t="shared" ref="I16:I23" si="2">SUM(D16:F16)</f>
        <v>0</v>
      </c>
      <c r="J16" s="12">
        <f>I16*0.21</f>
        <v>0</v>
      </c>
      <c r="K16" s="72">
        <f>YEAR(A16)</f>
        <v>1900</v>
      </c>
      <c r="L16" s="70">
        <f>YEAR(B16)</f>
        <v>1900</v>
      </c>
      <c r="M16" s="70">
        <f>IF(C16=0,0,IF(K16&lt;L16,-2,IF(A16&gt;$M$12,-1,IF(A16&gt;$N$12,0,IF(A16&gt;$O$12,1,2)))))</f>
        <v>0</v>
      </c>
      <c r="N16" s="70"/>
      <c r="R16" s="70">
        <f>IF(A16=0,0,IF(A16&lt;=$D$55,IF(B16&lt;$D$54,1,2),IF(A16&lt;=$C$55,IF(B16&lt;$E$54,3,IF(B16&lt;$F$54,4,IF(A16&lt;=$B$55,IF(B16&lt;$F$54,5,6),6))),IF(A16&lt;=$B$55,IF(B16&lt;$F$54,5,6),6))))</f>
        <v>0</v>
      </c>
      <c r="S16" s="143"/>
      <c r="T16" s="143"/>
      <c r="U16" s="143"/>
      <c r="W16" s="69"/>
      <c r="X16" s="69"/>
    </row>
    <row r="17" spans="1:24" ht="17" thickBot="1" x14ac:dyDescent="0.25">
      <c r="A17" s="107"/>
      <c r="B17" s="107"/>
      <c r="C17" s="23">
        <f t="shared" si="0"/>
        <v>0</v>
      </c>
      <c r="D17" s="24"/>
      <c r="E17" s="24"/>
      <c r="F17" s="24"/>
      <c r="G17" s="24"/>
      <c r="H17" s="25">
        <f t="shared" si="1"/>
        <v>0</v>
      </c>
      <c r="I17" s="12">
        <f t="shared" si="2"/>
        <v>0</v>
      </c>
      <c r="J17" s="12">
        <f t="shared" ref="J17:J23" si="3">+I17*0.21</f>
        <v>0</v>
      </c>
      <c r="K17" s="72">
        <f t="shared" ref="K17:K45" si="4">YEAR(A17)</f>
        <v>1900</v>
      </c>
      <c r="L17" s="70">
        <f t="shared" ref="L17:L45" si="5">YEAR(B17)</f>
        <v>1900</v>
      </c>
      <c r="M17" s="70">
        <f t="shared" ref="M17:M45" si="6">IF(C17=0,0,IF(K17&lt;L17,-2,IF(A17&gt;$M$12,-1,IF(A17&gt;$N$12,0,IF(A17&gt;$O$12,1,2)))))</f>
        <v>0</v>
      </c>
      <c r="N17" s="70"/>
      <c r="R17" s="70">
        <f t="shared" ref="R17:R45" si="7">IF(A17=0,0,IF(A17&lt;=$D$55,IF(B17&lt;$D$54,1,2),IF(A17&lt;=$C$55,IF(B17&lt;$E$54,3,IF(B17&lt;$F$54,4,IF(A17&lt;=$B$55,IF(B17&lt;$F$54,5,6),6))),IF(A17&lt;=$B$55,IF(B17&lt;$F$54,5,6),6))))</f>
        <v>0</v>
      </c>
      <c r="S17" s="143"/>
      <c r="T17" s="143"/>
      <c r="U17" s="143"/>
      <c r="W17" s="69"/>
      <c r="X17" s="69"/>
    </row>
    <row r="18" spans="1:24" ht="17" thickBot="1" x14ac:dyDescent="0.25">
      <c r="A18" s="107"/>
      <c r="B18" s="107"/>
      <c r="C18" s="23">
        <f t="shared" si="0"/>
        <v>0</v>
      </c>
      <c r="D18" s="24"/>
      <c r="E18" s="24"/>
      <c r="F18" s="24"/>
      <c r="G18" s="24"/>
      <c r="H18" s="25">
        <f t="shared" si="1"/>
        <v>0</v>
      </c>
      <c r="I18" s="12">
        <f t="shared" si="2"/>
        <v>0</v>
      </c>
      <c r="J18" s="12">
        <f t="shared" si="3"/>
        <v>0</v>
      </c>
      <c r="K18" s="71">
        <f t="shared" si="4"/>
        <v>1900</v>
      </c>
      <c r="L18" s="70">
        <f t="shared" si="5"/>
        <v>1900</v>
      </c>
      <c r="M18" s="70">
        <f t="shared" si="6"/>
        <v>0</v>
      </c>
      <c r="N18" s="70"/>
      <c r="R18" s="70">
        <f t="shared" si="7"/>
        <v>0</v>
      </c>
      <c r="S18" s="143"/>
      <c r="T18" s="143"/>
      <c r="U18" s="143"/>
      <c r="W18" s="69"/>
      <c r="X18" s="69"/>
    </row>
    <row r="19" spans="1:24" x14ac:dyDescent="0.2">
      <c r="A19" s="107"/>
      <c r="B19" s="107"/>
      <c r="C19" s="23">
        <f t="shared" si="0"/>
        <v>0</v>
      </c>
      <c r="D19" s="24"/>
      <c r="E19" s="24"/>
      <c r="F19" s="24"/>
      <c r="G19" s="24"/>
      <c r="H19" s="25">
        <f t="shared" si="1"/>
        <v>0</v>
      </c>
      <c r="I19" s="12">
        <f t="shared" si="2"/>
        <v>0</v>
      </c>
      <c r="J19" s="12">
        <f t="shared" si="3"/>
        <v>0</v>
      </c>
      <c r="K19" s="71">
        <f t="shared" si="4"/>
        <v>1900</v>
      </c>
      <c r="L19" s="70">
        <f t="shared" si="5"/>
        <v>1900</v>
      </c>
      <c r="M19" s="70">
        <f t="shared" si="6"/>
        <v>0</v>
      </c>
      <c r="N19" s="70"/>
      <c r="R19" s="70">
        <f t="shared" si="7"/>
        <v>0</v>
      </c>
      <c r="S19" s="143"/>
      <c r="T19" s="143"/>
      <c r="U19" s="143"/>
      <c r="W19" s="69"/>
      <c r="X19" s="69"/>
    </row>
    <row r="20" spans="1:24" x14ac:dyDescent="0.2">
      <c r="A20" s="107"/>
      <c r="B20" s="107"/>
      <c r="C20" s="10">
        <f t="shared" si="0"/>
        <v>0</v>
      </c>
      <c r="D20" s="24"/>
      <c r="E20" s="26"/>
      <c r="F20" s="26"/>
      <c r="G20" s="26"/>
      <c r="H20" s="12">
        <f t="shared" si="1"/>
        <v>0</v>
      </c>
      <c r="I20" s="12">
        <f t="shared" si="2"/>
        <v>0</v>
      </c>
      <c r="J20" s="12">
        <f t="shared" si="3"/>
        <v>0</v>
      </c>
      <c r="K20" s="71">
        <f t="shared" si="4"/>
        <v>1900</v>
      </c>
      <c r="L20" s="70">
        <f t="shared" si="5"/>
        <v>1900</v>
      </c>
      <c r="M20" s="70">
        <f t="shared" si="6"/>
        <v>0</v>
      </c>
      <c r="N20" s="70"/>
      <c r="R20" s="70">
        <f t="shared" si="7"/>
        <v>0</v>
      </c>
      <c r="S20" s="143"/>
      <c r="T20" s="143"/>
      <c r="U20" s="143"/>
      <c r="W20" s="69"/>
      <c r="X20" s="69"/>
    </row>
    <row r="21" spans="1:24" x14ac:dyDescent="0.2">
      <c r="A21" s="107"/>
      <c r="B21" s="107"/>
      <c r="C21" s="10">
        <f t="shared" si="0"/>
        <v>0</v>
      </c>
      <c r="D21" s="24"/>
      <c r="E21" s="26"/>
      <c r="F21" s="26"/>
      <c r="G21" s="26"/>
      <c r="H21" s="12">
        <f t="shared" si="1"/>
        <v>0</v>
      </c>
      <c r="I21" s="12">
        <f t="shared" si="2"/>
        <v>0</v>
      </c>
      <c r="J21" s="12">
        <f t="shared" si="3"/>
        <v>0</v>
      </c>
      <c r="K21" s="71">
        <f t="shared" si="4"/>
        <v>1900</v>
      </c>
      <c r="L21" s="70">
        <f t="shared" si="5"/>
        <v>1900</v>
      </c>
      <c r="M21" s="70">
        <f t="shared" si="6"/>
        <v>0</v>
      </c>
      <c r="N21" s="70"/>
      <c r="R21" s="70">
        <f t="shared" si="7"/>
        <v>0</v>
      </c>
      <c r="S21" s="143"/>
      <c r="T21" s="143"/>
      <c r="U21" s="143"/>
      <c r="W21" s="69"/>
      <c r="X21" s="69"/>
    </row>
    <row r="22" spans="1:24" x14ac:dyDescent="0.2">
      <c r="A22" s="107"/>
      <c r="B22" s="107"/>
      <c r="C22" s="10">
        <f t="shared" si="0"/>
        <v>0</v>
      </c>
      <c r="D22" s="24"/>
      <c r="E22" s="26"/>
      <c r="F22" s="26"/>
      <c r="G22" s="26"/>
      <c r="H22" s="12">
        <f t="shared" si="1"/>
        <v>0</v>
      </c>
      <c r="I22" s="12">
        <f t="shared" si="2"/>
        <v>0</v>
      </c>
      <c r="J22" s="12">
        <f t="shared" si="3"/>
        <v>0</v>
      </c>
      <c r="K22" s="71">
        <f t="shared" si="4"/>
        <v>1900</v>
      </c>
      <c r="L22" s="70">
        <f t="shared" si="5"/>
        <v>1900</v>
      </c>
      <c r="M22" s="70">
        <f t="shared" si="6"/>
        <v>0</v>
      </c>
      <c r="N22" s="70"/>
      <c r="R22" s="70">
        <f t="shared" si="7"/>
        <v>0</v>
      </c>
      <c r="S22" s="143"/>
      <c r="T22" s="143"/>
      <c r="U22" s="143"/>
      <c r="W22" s="69"/>
      <c r="X22" s="69"/>
    </row>
    <row r="23" spans="1:24" ht="17" thickBot="1" x14ac:dyDescent="0.25">
      <c r="A23" s="107"/>
      <c r="B23" s="107"/>
      <c r="C23" s="10">
        <f t="shared" si="0"/>
        <v>0</v>
      </c>
      <c r="D23" s="24"/>
      <c r="E23" s="26"/>
      <c r="F23" s="26"/>
      <c r="G23" s="26"/>
      <c r="H23" s="12">
        <f t="shared" si="1"/>
        <v>0</v>
      </c>
      <c r="I23" s="12">
        <f t="shared" si="2"/>
        <v>0</v>
      </c>
      <c r="J23" s="12">
        <f t="shared" si="3"/>
        <v>0</v>
      </c>
      <c r="K23" s="71">
        <f t="shared" si="4"/>
        <v>1900</v>
      </c>
      <c r="L23" s="70">
        <f t="shared" si="5"/>
        <v>1900</v>
      </c>
      <c r="M23" s="70">
        <f t="shared" si="6"/>
        <v>0</v>
      </c>
      <c r="N23" s="70"/>
      <c r="R23" s="70">
        <f t="shared" si="7"/>
        <v>0</v>
      </c>
      <c r="S23" s="143"/>
      <c r="T23" s="143"/>
      <c r="U23" s="143"/>
      <c r="W23" s="69"/>
      <c r="X23" s="69"/>
    </row>
    <row r="24" spans="1:24" ht="17" thickBot="1" x14ac:dyDescent="0.25">
      <c r="A24" s="107"/>
      <c r="B24" s="107"/>
      <c r="C24" s="10">
        <f t="shared" ref="C24:C45" si="8">+B24-A24</f>
        <v>0</v>
      </c>
      <c r="D24" s="24"/>
      <c r="E24" s="26"/>
      <c r="F24" s="26"/>
      <c r="G24" s="26"/>
      <c r="H24" s="12">
        <f t="shared" ref="H24:H43" si="9">SUM(D24:G24)</f>
        <v>0</v>
      </c>
      <c r="I24" s="12">
        <f t="shared" ref="I24:I43" si="10">SUM(D24:F24)</f>
        <v>0</v>
      </c>
      <c r="J24" s="12">
        <f t="shared" ref="J24:J43" si="11">+I24*0.21</f>
        <v>0</v>
      </c>
      <c r="K24" s="71">
        <f t="shared" si="4"/>
        <v>1900</v>
      </c>
      <c r="L24" s="70">
        <f t="shared" si="5"/>
        <v>1900</v>
      </c>
      <c r="M24" s="70">
        <f t="shared" si="6"/>
        <v>0</v>
      </c>
      <c r="N24" s="70"/>
      <c r="R24" s="70">
        <f t="shared" si="7"/>
        <v>0</v>
      </c>
      <c r="S24" s="143"/>
      <c r="T24" s="143"/>
      <c r="U24" s="143"/>
      <c r="W24" s="69"/>
      <c r="X24" s="69"/>
    </row>
    <row r="25" spans="1:24" ht="17" thickBot="1" x14ac:dyDescent="0.25">
      <c r="A25" s="107"/>
      <c r="B25" s="107"/>
      <c r="C25" s="10">
        <f t="shared" si="8"/>
        <v>0</v>
      </c>
      <c r="D25" s="24"/>
      <c r="E25" s="26"/>
      <c r="F25" s="26"/>
      <c r="G25" s="26"/>
      <c r="H25" s="12">
        <f t="shared" si="9"/>
        <v>0</v>
      </c>
      <c r="I25" s="12">
        <f t="shared" si="10"/>
        <v>0</v>
      </c>
      <c r="J25" s="12">
        <f t="shared" si="11"/>
        <v>0</v>
      </c>
      <c r="K25" s="71">
        <f t="shared" si="4"/>
        <v>1900</v>
      </c>
      <c r="L25" s="70">
        <f t="shared" si="5"/>
        <v>1900</v>
      </c>
      <c r="M25" s="70">
        <f t="shared" si="6"/>
        <v>0</v>
      </c>
      <c r="N25" s="70"/>
      <c r="R25" s="70">
        <f t="shared" si="7"/>
        <v>0</v>
      </c>
      <c r="S25" s="143"/>
      <c r="T25" s="143"/>
      <c r="U25" s="143"/>
      <c r="W25" s="69"/>
      <c r="X25" s="69"/>
    </row>
    <row r="26" spans="1:24" ht="17" thickBot="1" x14ac:dyDescent="0.25">
      <c r="A26" s="107"/>
      <c r="B26" s="107"/>
      <c r="C26" s="10">
        <f t="shared" si="8"/>
        <v>0</v>
      </c>
      <c r="D26" s="24"/>
      <c r="E26" s="26"/>
      <c r="F26" s="26"/>
      <c r="G26" s="26"/>
      <c r="H26" s="12">
        <f t="shared" si="9"/>
        <v>0</v>
      </c>
      <c r="I26" s="12">
        <f t="shared" si="10"/>
        <v>0</v>
      </c>
      <c r="J26" s="12">
        <f t="shared" si="11"/>
        <v>0</v>
      </c>
      <c r="K26" s="71">
        <f t="shared" si="4"/>
        <v>1900</v>
      </c>
      <c r="L26" s="70">
        <f t="shared" si="5"/>
        <v>1900</v>
      </c>
      <c r="M26" s="70">
        <f t="shared" si="6"/>
        <v>0</v>
      </c>
      <c r="N26" s="70"/>
      <c r="R26" s="70">
        <f t="shared" si="7"/>
        <v>0</v>
      </c>
      <c r="S26" s="143"/>
      <c r="T26" s="143"/>
      <c r="U26" s="143"/>
      <c r="W26" s="69"/>
      <c r="X26" s="69"/>
    </row>
    <row r="27" spans="1:24" ht="17" thickBot="1" x14ac:dyDescent="0.25">
      <c r="A27" s="107"/>
      <c r="B27" s="107"/>
      <c r="C27" s="10">
        <f t="shared" si="8"/>
        <v>0</v>
      </c>
      <c r="D27" s="24"/>
      <c r="E27" s="26"/>
      <c r="F27" s="26"/>
      <c r="G27" s="26"/>
      <c r="H27" s="12">
        <f t="shared" si="9"/>
        <v>0</v>
      </c>
      <c r="I27" s="12">
        <f t="shared" si="10"/>
        <v>0</v>
      </c>
      <c r="J27" s="12">
        <f t="shared" si="11"/>
        <v>0</v>
      </c>
      <c r="K27" s="71">
        <f t="shared" si="4"/>
        <v>1900</v>
      </c>
      <c r="L27" s="70">
        <f t="shared" si="5"/>
        <v>1900</v>
      </c>
      <c r="M27" s="70">
        <f t="shared" si="6"/>
        <v>0</v>
      </c>
      <c r="N27" s="70"/>
      <c r="R27" s="70">
        <f t="shared" si="7"/>
        <v>0</v>
      </c>
      <c r="S27" s="143"/>
      <c r="T27" s="143"/>
      <c r="U27" s="143"/>
      <c r="W27" s="69"/>
      <c r="X27" s="69"/>
    </row>
    <row r="28" spans="1:24" ht="17" thickBot="1" x14ac:dyDescent="0.25">
      <c r="A28" s="107"/>
      <c r="B28" s="107"/>
      <c r="C28" s="10">
        <f t="shared" si="8"/>
        <v>0</v>
      </c>
      <c r="D28" s="24"/>
      <c r="E28" s="26"/>
      <c r="F28" s="26"/>
      <c r="G28" s="26"/>
      <c r="H28" s="12">
        <f t="shared" si="9"/>
        <v>0</v>
      </c>
      <c r="I28" s="12">
        <f t="shared" si="10"/>
        <v>0</v>
      </c>
      <c r="J28" s="12">
        <f t="shared" si="11"/>
        <v>0</v>
      </c>
      <c r="K28" s="71">
        <f t="shared" si="4"/>
        <v>1900</v>
      </c>
      <c r="L28" s="70">
        <f t="shared" si="5"/>
        <v>1900</v>
      </c>
      <c r="M28" s="70">
        <f t="shared" si="6"/>
        <v>0</v>
      </c>
      <c r="N28" s="70"/>
      <c r="R28" s="70">
        <f t="shared" si="7"/>
        <v>0</v>
      </c>
      <c r="S28" s="143"/>
      <c r="T28" s="143"/>
      <c r="U28" s="143"/>
      <c r="W28" s="69"/>
      <c r="X28" s="69"/>
    </row>
    <row r="29" spans="1:24" ht="17" thickBot="1" x14ac:dyDescent="0.25">
      <c r="A29" s="107"/>
      <c r="B29" s="107"/>
      <c r="C29" s="10">
        <f t="shared" si="8"/>
        <v>0</v>
      </c>
      <c r="D29" s="24"/>
      <c r="E29" s="26"/>
      <c r="F29" s="26"/>
      <c r="G29" s="26"/>
      <c r="H29" s="12">
        <f t="shared" si="9"/>
        <v>0</v>
      </c>
      <c r="I29" s="12">
        <f t="shared" si="10"/>
        <v>0</v>
      </c>
      <c r="J29" s="12">
        <f t="shared" si="11"/>
        <v>0</v>
      </c>
      <c r="K29" s="71">
        <f t="shared" si="4"/>
        <v>1900</v>
      </c>
      <c r="L29" s="70">
        <f t="shared" si="5"/>
        <v>1900</v>
      </c>
      <c r="M29" s="70">
        <f t="shared" si="6"/>
        <v>0</v>
      </c>
      <c r="N29" s="70"/>
      <c r="R29" s="70">
        <f t="shared" si="7"/>
        <v>0</v>
      </c>
      <c r="S29" s="143"/>
      <c r="T29" s="143"/>
      <c r="U29" s="143"/>
      <c r="W29" s="69"/>
      <c r="X29" s="69"/>
    </row>
    <row r="30" spans="1:24" ht="17" thickBot="1" x14ac:dyDescent="0.25">
      <c r="A30" s="107"/>
      <c r="B30" s="107"/>
      <c r="C30" s="10">
        <f t="shared" si="8"/>
        <v>0</v>
      </c>
      <c r="D30" s="24"/>
      <c r="E30" s="26"/>
      <c r="F30" s="26"/>
      <c r="G30" s="26"/>
      <c r="H30" s="12">
        <f t="shared" si="9"/>
        <v>0</v>
      </c>
      <c r="I30" s="12">
        <f t="shared" si="10"/>
        <v>0</v>
      </c>
      <c r="J30" s="12">
        <f t="shared" si="11"/>
        <v>0</v>
      </c>
      <c r="K30" s="71">
        <f t="shared" si="4"/>
        <v>1900</v>
      </c>
      <c r="L30" s="70">
        <f t="shared" si="5"/>
        <v>1900</v>
      </c>
      <c r="M30" s="70">
        <f t="shared" si="6"/>
        <v>0</v>
      </c>
      <c r="N30" s="70"/>
      <c r="R30" s="70">
        <f t="shared" si="7"/>
        <v>0</v>
      </c>
      <c r="S30" s="143"/>
      <c r="T30" s="143"/>
      <c r="U30" s="143"/>
      <c r="W30" s="69"/>
      <c r="X30" s="69"/>
    </row>
    <row r="31" spans="1:24" ht="17" thickBot="1" x14ac:dyDescent="0.25">
      <c r="A31" s="107"/>
      <c r="B31" s="107"/>
      <c r="C31" s="10">
        <f t="shared" si="8"/>
        <v>0</v>
      </c>
      <c r="D31" s="24"/>
      <c r="E31" s="26"/>
      <c r="F31" s="26"/>
      <c r="G31" s="26"/>
      <c r="H31" s="12">
        <f t="shared" si="9"/>
        <v>0</v>
      </c>
      <c r="I31" s="12">
        <f t="shared" si="10"/>
        <v>0</v>
      </c>
      <c r="J31" s="12">
        <f t="shared" si="11"/>
        <v>0</v>
      </c>
      <c r="K31" s="71">
        <f t="shared" si="4"/>
        <v>1900</v>
      </c>
      <c r="L31" s="70">
        <f t="shared" si="5"/>
        <v>1900</v>
      </c>
      <c r="M31" s="70">
        <f t="shared" si="6"/>
        <v>0</v>
      </c>
      <c r="N31" s="70"/>
      <c r="R31" s="70">
        <f t="shared" si="7"/>
        <v>0</v>
      </c>
      <c r="S31" s="143"/>
      <c r="T31" s="143"/>
      <c r="U31" s="143"/>
      <c r="W31" s="69"/>
      <c r="X31" s="69"/>
    </row>
    <row r="32" spans="1:24" ht="17" thickBot="1" x14ac:dyDescent="0.25">
      <c r="A32" s="107"/>
      <c r="B32" s="107"/>
      <c r="C32" s="10">
        <f t="shared" si="8"/>
        <v>0</v>
      </c>
      <c r="D32" s="24"/>
      <c r="E32" s="26"/>
      <c r="F32" s="26"/>
      <c r="G32" s="26"/>
      <c r="H32" s="12">
        <f t="shared" si="9"/>
        <v>0</v>
      </c>
      <c r="I32" s="12">
        <f t="shared" si="10"/>
        <v>0</v>
      </c>
      <c r="J32" s="12">
        <f t="shared" si="11"/>
        <v>0</v>
      </c>
      <c r="K32" s="71">
        <f t="shared" si="4"/>
        <v>1900</v>
      </c>
      <c r="L32" s="70">
        <f t="shared" si="5"/>
        <v>1900</v>
      </c>
      <c r="M32" s="70">
        <f t="shared" si="6"/>
        <v>0</v>
      </c>
      <c r="N32" s="70"/>
      <c r="R32" s="70">
        <f t="shared" si="7"/>
        <v>0</v>
      </c>
      <c r="S32" s="143"/>
      <c r="T32" s="143"/>
      <c r="U32" s="143"/>
      <c r="W32" s="69"/>
      <c r="X32" s="69"/>
    </row>
    <row r="33" spans="1:24" ht="17" thickBot="1" x14ac:dyDescent="0.25">
      <c r="A33" s="107"/>
      <c r="B33" s="107"/>
      <c r="C33" s="10">
        <f t="shared" si="8"/>
        <v>0</v>
      </c>
      <c r="D33" s="24"/>
      <c r="E33" s="26"/>
      <c r="F33" s="26"/>
      <c r="G33" s="26"/>
      <c r="H33" s="12">
        <f t="shared" si="9"/>
        <v>0</v>
      </c>
      <c r="I33" s="12">
        <f t="shared" si="10"/>
        <v>0</v>
      </c>
      <c r="J33" s="12">
        <f t="shared" si="11"/>
        <v>0</v>
      </c>
      <c r="K33" s="71">
        <f t="shared" si="4"/>
        <v>1900</v>
      </c>
      <c r="L33" s="70">
        <f t="shared" si="5"/>
        <v>1900</v>
      </c>
      <c r="M33" s="70">
        <f t="shared" si="6"/>
        <v>0</v>
      </c>
      <c r="N33" s="70"/>
      <c r="R33" s="70">
        <f t="shared" si="7"/>
        <v>0</v>
      </c>
      <c r="S33" s="143"/>
      <c r="T33" s="143"/>
      <c r="U33" s="143"/>
      <c r="W33" s="69"/>
      <c r="X33" s="69"/>
    </row>
    <row r="34" spans="1:24" ht="17" thickBot="1" x14ac:dyDescent="0.25">
      <c r="A34" s="107"/>
      <c r="B34" s="107"/>
      <c r="C34" s="10">
        <f t="shared" si="8"/>
        <v>0</v>
      </c>
      <c r="D34" s="24"/>
      <c r="E34" s="26"/>
      <c r="F34" s="26"/>
      <c r="G34" s="26"/>
      <c r="H34" s="12">
        <f t="shared" si="9"/>
        <v>0</v>
      </c>
      <c r="I34" s="12">
        <f t="shared" si="10"/>
        <v>0</v>
      </c>
      <c r="J34" s="12">
        <f t="shared" si="11"/>
        <v>0</v>
      </c>
      <c r="K34" s="71">
        <f t="shared" si="4"/>
        <v>1900</v>
      </c>
      <c r="L34" s="70">
        <f t="shared" si="5"/>
        <v>1900</v>
      </c>
      <c r="M34" s="70">
        <f t="shared" si="6"/>
        <v>0</v>
      </c>
      <c r="N34" s="70"/>
      <c r="R34" s="70">
        <f t="shared" si="7"/>
        <v>0</v>
      </c>
      <c r="S34" s="143"/>
      <c r="T34" s="143"/>
      <c r="U34" s="143"/>
      <c r="W34" s="69"/>
      <c r="X34" s="69"/>
    </row>
    <row r="35" spans="1:24" ht="17" thickBot="1" x14ac:dyDescent="0.25">
      <c r="A35" s="107"/>
      <c r="B35" s="107"/>
      <c r="C35" s="10">
        <f t="shared" si="8"/>
        <v>0</v>
      </c>
      <c r="D35" s="24"/>
      <c r="E35" s="26"/>
      <c r="F35" s="26"/>
      <c r="G35" s="26"/>
      <c r="H35" s="12">
        <f t="shared" si="9"/>
        <v>0</v>
      </c>
      <c r="I35" s="12">
        <f t="shared" si="10"/>
        <v>0</v>
      </c>
      <c r="J35" s="12">
        <f t="shared" si="11"/>
        <v>0</v>
      </c>
      <c r="K35" s="71">
        <f t="shared" si="4"/>
        <v>1900</v>
      </c>
      <c r="L35" s="70">
        <f t="shared" si="5"/>
        <v>1900</v>
      </c>
      <c r="M35" s="70">
        <f t="shared" si="6"/>
        <v>0</v>
      </c>
      <c r="N35" s="70"/>
      <c r="R35" s="70">
        <f t="shared" si="7"/>
        <v>0</v>
      </c>
      <c r="S35" s="143"/>
      <c r="T35" s="143"/>
      <c r="U35" s="143"/>
      <c r="W35" s="69"/>
      <c r="X35" s="69"/>
    </row>
    <row r="36" spans="1:24" ht="17" thickBot="1" x14ac:dyDescent="0.25">
      <c r="A36" s="107"/>
      <c r="B36" s="107"/>
      <c r="C36" s="10">
        <f t="shared" si="8"/>
        <v>0</v>
      </c>
      <c r="D36" s="24"/>
      <c r="E36" s="26"/>
      <c r="F36" s="26"/>
      <c r="G36" s="26"/>
      <c r="H36" s="12">
        <f t="shared" si="9"/>
        <v>0</v>
      </c>
      <c r="I36" s="12">
        <f t="shared" si="10"/>
        <v>0</v>
      </c>
      <c r="J36" s="12">
        <f t="shared" si="11"/>
        <v>0</v>
      </c>
      <c r="K36" s="71">
        <f t="shared" si="4"/>
        <v>1900</v>
      </c>
      <c r="L36" s="70">
        <f t="shared" si="5"/>
        <v>1900</v>
      </c>
      <c r="M36" s="70">
        <f t="shared" si="6"/>
        <v>0</v>
      </c>
      <c r="N36" s="70"/>
      <c r="R36" s="70">
        <f t="shared" si="7"/>
        <v>0</v>
      </c>
      <c r="S36" s="143"/>
      <c r="T36" s="143"/>
      <c r="U36" s="143"/>
      <c r="W36" s="69"/>
      <c r="X36" s="69"/>
    </row>
    <row r="37" spans="1:24" ht="17" thickBot="1" x14ac:dyDescent="0.25">
      <c r="A37" s="107"/>
      <c r="B37" s="107"/>
      <c r="C37" s="10">
        <f t="shared" si="8"/>
        <v>0</v>
      </c>
      <c r="D37" s="24"/>
      <c r="E37" s="26"/>
      <c r="F37" s="26"/>
      <c r="G37" s="26"/>
      <c r="H37" s="12">
        <f t="shared" si="9"/>
        <v>0</v>
      </c>
      <c r="I37" s="12">
        <f t="shared" si="10"/>
        <v>0</v>
      </c>
      <c r="J37" s="12">
        <f t="shared" si="11"/>
        <v>0</v>
      </c>
      <c r="K37" s="71">
        <f t="shared" si="4"/>
        <v>1900</v>
      </c>
      <c r="L37" s="70">
        <f t="shared" si="5"/>
        <v>1900</v>
      </c>
      <c r="M37" s="70">
        <f t="shared" si="6"/>
        <v>0</v>
      </c>
      <c r="N37" s="70"/>
      <c r="R37" s="70">
        <f t="shared" si="7"/>
        <v>0</v>
      </c>
      <c r="S37" s="143"/>
      <c r="T37" s="143"/>
      <c r="U37" s="143"/>
      <c r="W37" s="69"/>
      <c r="X37" s="69"/>
    </row>
    <row r="38" spans="1:24" ht="17" thickBot="1" x14ac:dyDescent="0.25">
      <c r="A38" s="107"/>
      <c r="B38" s="107"/>
      <c r="C38" s="10">
        <f t="shared" si="8"/>
        <v>0</v>
      </c>
      <c r="D38" s="24"/>
      <c r="E38" s="26"/>
      <c r="F38" s="26"/>
      <c r="G38" s="26"/>
      <c r="H38" s="12">
        <f t="shared" si="9"/>
        <v>0</v>
      </c>
      <c r="I38" s="12">
        <f t="shared" si="10"/>
        <v>0</v>
      </c>
      <c r="J38" s="12">
        <f t="shared" si="11"/>
        <v>0</v>
      </c>
      <c r="K38" s="71">
        <f t="shared" si="4"/>
        <v>1900</v>
      </c>
      <c r="L38" s="70">
        <f t="shared" si="5"/>
        <v>1900</v>
      </c>
      <c r="M38" s="70">
        <f t="shared" si="6"/>
        <v>0</v>
      </c>
      <c r="N38" s="70"/>
      <c r="R38" s="70">
        <f t="shared" si="7"/>
        <v>0</v>
      </c>
      <c r="S38" s="143"/>
      <c r="T38" s="143"/>
      <c r="U38" s="143"/>
      <c r="W38" s="69"/>
      <c r="X38" s="69"/>
    </row>
    <row r="39" spans="1:24" ht="17" thickBot="1" x14ac:dyDescent="0.25">
      <c r="A39" s="107"/>
      <c r="B39" s="107"/>
      <c r="C39" s="10">
        <f t="shared" si="8"/>
        <v>0</v>
      </c>
      <c r="D39" s="24"/>
      <c r="E39" s="26"/>
      <c r="F39" s="26"/>
      <c r="G39" s="26"/>
      <c r="H39" s="12">
        <f t="shared" si="9"/>
        <v>0</v>
      </c>
      <c r="I39" s="12">
        <f t="shared" si="10"/>
        <v>0</v>
      </c>
      <c r="J39" s="12">
        <f t="shared" si="11"/>
        <v>0</v>
      </c>
      <c r="K39" s="71">
        <f t="shared" si="4"/>
        <v>1900</v>
      </c>
      <c r="L39" s="70">
        <f t="shared" si="5"/>
        <v>1900</v>
      </c>
      <c r="M39" s="70">
        <f t="shared" si="6"/>
        <v>0</v>
      </c>
      <c r="N39" s="70"/>
      <c r="R39" s="70">
        <f t="shared" si="7"/>
        <v>0</v>
      </c>
      <c r="S39" s="143"/>
      <c r="T39" s="143"/>
      <c r="U39" s="143"/>
      <c r="W39" s="69"/>
      <c r="X39" s="69"/>
    </row>
    <row r="40" spans="1:24" ht="17" thickBot="1" x14ac:dyDescent="0.25">
      <c r="A40" s="107"/>
      <c r="B40" s="107"/>
      <c r="C40" s="10">
        <f t="shared" si="8"/>
        <v>0</v>
      </c>
      <c r="D40" s="24"/>
      <c r="E40" s="26"/>
      <c r="F40" s="26"/>
      <c r="G40" s="26"/>
      <c r="H40" s="12">
        <f t="shared" si="9"/>
        <v>0</v>
      </c>
      <c r="I40" s="12">
        <f t="shared" si="10"/>
        <v>0</v>
      </c>
      <c r="J40" s="12">
        <f t="shared" si="11"/>
        <v>0</v>
      </c>
      <c r="K40" s="71">
        <f t="shared" si="4"/>
        <v>1900</v>
      </c>
      <c r="L40" s="70">
        <f t="shared" si="5"/>
        <v>1900</v>
      </c>
      <c r="M40" s="70">
        <f t="shared" si="6"/>
        <v>0</v>
      </c>
      <c r="N40" s="70"/>
      <c r="R40" s="70">
        <f t="shared" si="7"/>
        <v>0</v>
      </c>
      <c r="S40" s="143"/>
      <c r="T40" s="143"/>
      <c r="U40" s="143"/>
      <c r="W40" s="69"/>
      <c r="X40" s="69"/>
    </row>
    <row r="41" spans="1:24" ht="17" thickBot="1" x14ac:dyDescent="0.25">
      <c r="A41" s="107"/>
      <c r="B41" s="107"/>
      <c r="C41" s="10">
        <f t="shared" si="8"/>
        <v>0</v>
      </c>
      <c r="D41" s="24"/>
      <c r="E41" s="26"/>
      <c r="F41" s="26"/>
      <c r="G41" s="26"/>
      <c r="H41" s="12">
        <f t="shared" si="9"/>
        <v>0</v>
      </c>
      <c r="I41" s="12">
        <f t="shared" si="10"/>
        <v>0</v>
      </c>
      <c r="J41" s="12">
        <f t="shared" si="11"/>
        <v>0</v>
      </c>
      <c r="K41" s="71">
        <f t="shared" si="4"/>
        <v>1900</v>
      </c>
      <c r="L41" s="70">
        <f t="shared" si="5"/>
        <v>1900</v>
      </c>
      <c r="M41" s="70">
        <f t="shared" si="6"/>
        <v>0</v>
      </c>
      <c r="N41" s="70"/>
      <c r="R41" s="70">
        <f t="shared" si="7"/>
        <v>0</v>
      </c>
      <c r="S41" s="143"/>
      <c r="T41" s="143"/>
      <c r="U41" s="143"/>
      <c r="W41" s="69"/>
      <c r="X41" s="69"/>
    </row>
    <row r="42" spans="1:24" ht="17" thickBot="1" x14ac:dyDescent="0.25">
      <c r="A42" s="107"/>
      <c r="B42" s="107"/>
      <c r="C42" s="10">
        <f t="shared" si="8"/>
        <v>0</v>
      </c>
      <c r="D42" s="24"/>
      <c r="E42" s="26"/>
      <c r="F42" s="26"/>
      <c r="G42" s="26"/>
      <c r="H42" s="12">
        <f t="shared" si="9"/>
        <v>0</v>
      </c>
      <c r="I42" s="12">
        <f t="shared" si="10"/>
        <v>0</v>
      </c>
      <c r="J42" s="12">
        <f t="shared" si="11"/>
        <v>0</v>
      </c>
      <c r="K42" s="71">
        <f t="shared" si="4"/>
        <v>1900</v>
      </c>
      <c r="L42" s="70">
        <f t="shared" si="5"/>
        <v>1900</v>
      </c>
      <c r="M42" s="70">
        <f t="shared" si="6"/>
        <v>0</v>
      </c>
      <c r="N42" s="70"/>
      <c r="R42" s="70">
        <f t="shared" si="7"/>
        <v>0</v>
      </c>
      <c r="S42" s="143"/>
      <c r="T42" s="143"/>
      <c r="U42" s="143"/>
      <c r="W42" s="69"/>
      <c r="X42" s="69"/>
    </row>
    <row r="43" spans="1:24" ht="17" thickBot="1" x14ac:dyDescent="0.25">
      <c r="A43" s="107"/>
      <c r="B43" s="107"/>
      <c r="C43" s="10">
        <f t="shared" si="8"/>
        <v>0</v>
      </c>
      <c r="D43" s="24"/>
      <c r="E43" s="26"/>
      <c r="F43" s="26"/>
      <c r="G43" s="26"/>
      <c r="H43" s="12">
        <f t="shared" si="9"/>
        <v>0</v>
      </c>
      <c r="I43" s="12">
        <f t="shared" si="10"/>
        <v>0</v>
      </c>
      <c r="J43" s="12">
        <f t="shared" si="11"/>
        <v>0</v>
      </c>
      <c r="K43" s="71">
        <f t="shared" si="4"/>
        <v>1900</v>
      </c>
      <c r="L43" s="70">
        <f t="shared" si="5"/>
        <v>1900</v>
      </c>
      <c r="M43" s="70">
        <f t="shared" si="6"/>
        <v>0</v>
      </c>
      <c r="N43" s="70"/>
      <c r="R43" s="70">
        <f t="shared" si="7"/>
        <v>0</v>
      </c>
      <c r="S43" s="143"/>
      <c r="T43" s="143"/>
      <c r="U43" s="143"/>
      <c r="W43" s="69"/>
      <c r="X43" s="69"/>
    </row>
    <row r="44" spans="1:24" ht="17" thickBot="1" x14ac:dyDescent="0.25">
      <c r="A44" s="107"/>
      <c r="B44" s="107"/>
      <c r="C44" s="10">
        <f t="shared" si="8"/>
        <v>0</v>
      </c>
      <c r="D44" s="24"/>
      <c r="E44" s="26"/>
      <c r="F44" s="26"/>
      <c r="G44" s="26"/>
      <c r="H44" s="12">
        <f>SUM(D44:G44)</f>
        <v>0</v>
      </c>
      <c r="I44" s="12">
        <f>SUM(D44:F44)</f>
        <v>0</v>
      </c>
      <c r="J44" s="12">
        <f>+I44*0.21</f>
        <v>0</v>
      </c>
      <c r="K44" s="71">
        <f t="shared" si="4"/>
        <v>1900</v>
      </c>
      <c r="L44" s="70">
        <f t="shared" si="5"/>
        <v>1900</v>
      </c>
      <c r="M44" s="70">
        <f t="shared" si="6"/>
        <v>0</v>
      </c>
      <c r="N44" s="70"/>
      <c r="R44" s="70">
        <f t="shared" si="7"/>
        <v>0</v>
      </c>
      <c r="S44" s="143"/>
      <c r="T44" s="143"/>
      <c r="U44" s="143"/>
      <c r="W44" s="69"/>
      <c r="X44" s="69"/>
    </row>
    <row r="45" spans="1:24" x14ac:dyDescent="0.2">
      <c r="A45" s="22"/>
      <c r="B45" s="22"/>
      <c r="C45" s="10">
        <f t="shared" si="8"/>
        <v>0</v>
      </c>
      <c r="D45" s="24"/>
      <c r="E45" s="26"/>
      <c r="F45" s="26"/>
      <c r="G45" s="26"/>
      <c r="H45" s="12">
        <f>SUM(D45:G45)</f>
        <v>0</v>
      </c>
      <c r="I45" s="12">
        <f>SUM(D45:F45)</f>
        <v>0</v>
      </c>
      <c r="J45" s="12">
        <f>+I45*0.21</f>
        <v>0</v>
      </c>
      <c r="K45" s="71">
        <f t="shared" si="4"/>
        <v>1900</v>
      </c>
      <c r="L45" s="70">
        <f t="shared" si="5"/>
        <v>1900</v>
      </c>
      <c r="M45" s="70">
        <f t="shared" si="6"/>
        <v>0</v>
      </c>
      <c r="N45" s="70"/>
      <c r="R45" s="70">
        <f t="shared" si="7"/>
        <v>0</v>
      </c>
      <c r="S45" s="143"/>
      <c r="T45" s="143"/>
      <c r="U45" s="143"/>
      <c r="W45" s="69"/>
      <c r="X45" s="69"/>
    </row>
    <row r="46" spans="1:24" ht="17" customHeight="1" x14ac:dyDescent="0.2">
      <c r="A46" s="120" t="s">
        <v>23</v>
      </c>
      <c r="B46" s="120"/>
      <c r="C46" s="27">
        <f>SUM(C16:C45)</f>
        <v>0</v>
      </c>
      <c r="D46" s="15">
        <f>SUM(D16:D45)</f>
        <v>0</v>
      </c>
      <c r="E46" s="15"/>
      <c r="F46" s="15">
        <f>SUM(F16:F45)</f>
        <v>0</v>
      </c>
      <c r="G46" s="15">
        <f>SUM(G16:G45)</f>
        <v>0</v>
      </c>
      <c r="H46" s="15">
        <f>SUM(H16:H45)</f>
        <v>0</v>
      </c>
      <c r="I46" s="15">
        <f>SUM(I16:I45)</f>
        <v>0</v>
      </c>
      <c r="J46" s="15">
        <f>SUM(J16:J45)</f>
        <v>0</v>
      </c>
      <c r="K46" s="163"/>
      <c r="L46" s="70"/>
      <c r="M46" s="70"/>
      <c r="N46" s="70"/>
      <c r="S46" s="143"/>
      <c r="T46" s="143"/>
      <c r="U46" s="143"/>
      <c r="W46" s="69"/>
      <c r="X46" s="69"/>
    </row>
    <row r="47" spans="1:24" x14ac:dyDescent="0.2">
      <c r="A47" s="134" t="s">
        <v>24</v>
      </c>
      <c r="B47" s="134"/>
      <c r="C47" s="134"/>
      <c r="D47" s="73"/>
      <c r="F47" s="135" t="s">
        <v>25</v>
      </c>
      <c r="G47" s="135"/>
      <c r="H47" s="135"/>
      <c r="I47" s="90"/>
      <c r="J47" s="91"/>
      <c r="K47" s="90"/>
      <c r="L47" s="91"/>
      <c r="W47" s="69"/>
      <c r="X47" s="69"/>
    </row>
    <row r="48" spans="1:24" ht="16" customHeight="1" x14ac:dyDescent="0.2">
      <c r="A48" s="28" t="s">
        <v>26</v>
      </c>
      <c r="B48" s="19"/>
      <c r="C48" s="19"/>
      <c r="E48" s="20"/>
      <c r="G48" s="142" t="s">
        <v>65</v>
      </c>
      <c r="H48" s="142"/>
      <c r="I48" s="92"/>
      <c r="J48" s="92"/>
      <c r="K48" s="92"/>
      <c r="L48" s="92"/>
      <c r="W48" s="69"/>
      <c r="X48" s="69"/>
    </row>
    <row r="49" spans="1:24" x14ac:dyDescent="0.2">
      <c r="A49" s="79"/>
      <c r="B49" s="79"/>
      <c r="C49" s="79"/>
      <c r="D49" s="69"/>
      <c r="E49" s="80"/>
      <c r="F49" s="69"/>
      <c r="G49" s="142" t="s">
        <v>64</v>
      </c>
      <c r="H49" s="142"/>
      <c r="I49" s="92"/>
      <c r="J49" s="92"/>
      <c r="K49" s="92"/>
      <c r="L49" s="92"/>
      <c r="W49" s="69"/>
      <c r="X49" s="69"/>
    </row>
    <row r="50" spans="1:24" x14ac:dyDescent="0.2">
      <c r="A50" s="69"/>
      <c r="B50" s="69"/>
      <c r="C50" s="69"/>
      <c r="D50" s="69"/>
      <c r="E50" s="69"/>
      <c r="F50" s="69"/>
      <c r="G50" s="135" t="s">
        <v>63</v>
      </c>
      <c r="H50" s="135"/>
      <c r="I50" s="77">
        <f>+I48*0.21</f>
        <v>0</v>
      </c>
      <c r="J50" s="77">
        <f>+J48*0.21</f>
        <v>0</v>
      </c>
      <c r="K50" s="77">
        <f>+K48*0.21</f>
        <v>0</v>
      </c>
      <c r="L50" s="77">
        <f>+L48*0.21</f>
        <v>0</v>
      </c>
      <c r="W50" s="69"/>
      <c r="X50" s="69"/>
    </row>
    <row r="51" spans="1:24" x14ac:dyDescent="0.2">
      <c r="A51" s="70" t="s">
        <v>29</v>
      </c>
      <c r="B51" s="69"/>
      <c r="C51" s="69"/>
      <c r="D51" s="69"/>
      <c r="E51" s="69"/>
      <c r="F51" s="69"/>
      <c r="G51" s="135" t="s">
        <v>66</v>
      </c>
      <c r="H51" s="135"/>
      <c r="I51" s="78">
        <f>+I48-I50+I49</f>
        <v>0</v>
      </c>
      <c r="J51" s="78">
        <f>+J48-J50+J49</f>
        <v>0</v>
      </c>
      <c r="K51" s="78">
        <f>+K48-K50+K49</f>
        <v>0</v>
      </c>
      <c r="L51" s="78">
        <f>+L48-L50+L49</f>
        <v>0</v>
      </c>
      <c r="W51" s="69"/>
      <c r="X51" s="69"/>
    </row>
    <row r="52" spans="1:24" s="143" customFormat="1" x14ac:dyDescent="0.2">
      <c r="G52" s="146"/>
      <c r="H52" s="146"/>
    </row>
    <row r="53" spans="1:24" ht="21" x14ac:dyDescent="0.25">
      <c r="A53" s="29" t="s">
        <v>86</v>
      </c>
      <c r="H53" s="85"/>
      <c r="I53" s="74"/>
      <c r="J53" s="74"/>
      <c r="O53" s="143"/>
      <c r="P53" s="143"/>
      <c r="Q53" s="143"/>
      <c r="R53" s="143"/>
      <c r="S53" s="143"/>
      <c r="T53" s="143"/>
      <c r="U53" s="143"/>
      <c r="V53" s="143"/>
      <c r="W53" s="143"/>
      <c r="X53" s="69"/>
    </row>
    <row r="54" spans="1:24" ht="21" x14ac:dyDescent="0.25">
      <c r="A54" s="76"/>
      <c r="B54" s="76"/>
      <c r="C54" s="76"/>
      <c r="D54" s="59">
        <v>45292</v>
      </c>
      <c r="E54" s="59">
        <v>45658</v>
      </c>
      <c r="F54" s="59">
        <v>46023</v>
      </c>
      <c r="G54" s="143"/>
      <c r="H54" s="143"/>
      <c r="I54" s="143"/>
      <c r="J54" s="143"/>
      <c r="K54" s="143"/>
      <c r="L54" s="143"/>
      <c r="M54" s="143"/>
      <c r="N54" s="143"/>
      <c r="O54" s="143"/>
      <c r="P54" s="143"/>
      <c r="Q54" s="143"/>
      <c r="R54" s="143"/>
      <c r="S54" s="143"/>
      <c r="T54" s="143"/>
      <c r="U54" s="143"/>
      <c r="V54" s="143"/>
      <c r="W54" s="143"/>
      <c r="X54" s="69"/>
    </row>
    <row r="55" spans="1:24" x14ac:dyDescent="0.2">
      <c r="A55" s="175"/>
      <c r="B55" s="176">
        <v>46022</v>
      </c>
      <c r="C55" s="176">
        <v>45657</v>
      </c>
      <c r="D55" s="177">
        <v>45291</v>
      </c>
      <c r="E55" s="136" t="s">
        <v>30</v>
      </c>
      <c r="F55" s="137"/>
      <c r="G55" s="137"/>
      <c r="H55" s="137"/>
      <c r="I55" s="138"/>
      <c r="J55" s="139" t="s">
        <v>31</v>
      </c>
      <c r="K55" s="140"/>
      <c r="L55" s="140"/>
      <c r="M55" s="140"/>
      <c r="N55" s="141"/>
      <c r="V55" s="143"/>
      <c r="W55" s="143"/>
      <c r="X55" s="69"/>
    </row>
    <row r="56" spans="1:24" x14ac:dyDescent="0.2">
      <c r="A56" s="178"/>
      <c r="B56" s="179" t="s">
        <v>32</v>
      </c>
      <c r="C56" s="179" t="s">
        <v>33</v>
      </c>
      <c r="D56" s="180" t="s">
        <v>34</v>
      </c>
      <c r="E56" s="174" t="s">
        <v>35</v>
      </c>
      <c r="F56" s="164" t="s">
        <v>68</v>
      </c>
      <c r="G56" s="164" t="s">
        <v>75</v>
      </c>
      <c r="H56" s="164" t="s">
        <v>78</v>
      </c>
      <c r="I56" s="75" t="s">
        <v>84</v>
      </c>
      <c r="J56" s="62" t="s">
        <v>36</v>
      </c>
      <c r="K56" s="164" t="s">
        <v>68</v>
      </c>
      <c r="L56" s="164" t="s">
        <v>75</v>
      </c>
      <c r="M56" s="164" t="s">
        <v>78</v>
      </c>
      <c r="N56" s="75" t="s">
        <v>84</v>
      </c>
      <c r="O56" s="56" t="s">
        <v>69</v>
      </c>
      <c r="P56" s="56" t="s">
        <v>76</v>
      </c>
      <c r="Q56" s="56" t="s">
        <v>79</v>
      </c>
      <c r="R56" s="70" t="s">
        <v>85</v>
      </c>
      <c r="V56" s="143"/>
      <c r="W56" s="143"/>
      <c r="X56" s="69"/>
    </row>
    <row r="57" spans="1:24" ht="17" thickBot="1" x14ac:dyDescent="0.25">
      <c r="A57" t="s">
        <v>37</v>
      </c>
      <c r="B57" s="107"/>
      <c r="C57" s="107"/>
      <c r="D57" s="31">
        <f>IF(B57=0,0,C57-B57)</f>
        <v>0</v>
      </c>
      <c r="E57" s="64"/>
      <c r="F57" s="172">
        <f>IF(C57&lt;$D$54,E57,IF(B57&lt;$D$54,ROUND(($D$55-B57+1)*E57/D57,2),0))</f>
        <v>0</v>
      </c>
      <c r="G57" s="172">
        <f>E57-H57-F57-I57</f>
        <v>0</v>
      </c>
      <c r="H57" s="172">
        <f>IF(B57&gt;$B$55,0,IF(C57&gt;$B$55,ROUND(($B$55-B57+1)*E57/D57,2),IF($C57&gt;$C$55,ROUND(($C57-$C$55-1)*$E57/$D57,2),0)))</f>
        <v>0</v>
      </c>
      <c r="I57" s="172">
        <f>IF($C57&gt;$B$55,ROUND(($C57-$B$55-1)*$E57/$D57,2),0)</f>
        <v>0</v>
      </c>
      <c r="J57" s="63">
        <f t="shared" ref="J57:M59" si="12">E57*0.21</f>
        <v>0</v>
      </c>
      <c r="K57" s="165">
        <f t="shared" si="12"/>
        <v>0</v>
      </c>
      <c r="L57" s="165">
        <f t="shared" si="12"/>
        <v>0</v>
      </c>
      <c r="M57" s="165">
        <f t="shared" si="12"/>
        <v>0</v>
      </c>
      <c r="N57" s="166">
        <f t="shared" ref="N57:N67" si="13">I57*0.21</f>
        <v>0</v>
      </c>
      <c r="O57" s="57">
        <f>IF(B57&lt;$D$54,IF(C57&lt;$D$54,D57,$D$54-B57),0)</f>
        <v>0</v>
      </c>
      <c r="P57" s="58">
        <f>D57-O57-Q57-R57</f>
        <v>0</v>
      </c>
      <c r="Q57" s="57">
        <f>IF(B57&lt;$D$54,0,IF(B57&lt;$C$55,IF(C57&gt;$C$55,C57-$C$55-1,D57),$F$54-B57))</f>
        <v>0</v>
      </c>
      <c r="R57" s="57">
        <f>IF(B57&gt;$B$55,D57,IF(C57&gt;$B$55,C57-$F$54,0))</f>
        <v>0</v>
      </c>
      <c r="S57" s="70">
        <f t="shared" ref="S57:S61" si="14">IF(B57=0,0,IF(B57&lt;$D$55,IF(C57&lt;$D$54,1,2),IF(B57&lt;$C$55,IF(C57&lt;$E$54,3,IF(C57&lt;$F$54,4,IF(B57&lt;$B$55,IF(C57&lt;$F$54,5,6),6))),IF(B57&lt;$B$55,IF(C57&lt;$F$54,5,6),6))))</f>
        <v>0</v>
      </c>
      <c r="T57" s="70">
        <v>0</v>
      </c>
      <c r="U57" s="70" t="s">
        <v>62</v>
      </c>
      <c r="V57" s="147"/>
      <c r="W57" s="143"/>
      <c r="X57" s="69"/>
    </row>
    <row r="58" spans="1:24" ht="17" thickBot="1" x14ac:dyDescent="0.25">
      <c r="A58" t="s">
        <v>38</v>
      </c>
      <c r="B58" s="107"/>
      <c r="C58" s="107"/>
      <c r="D58" s="31">
        <f>IF(B58=0,0,C58-B58)</f>
        <v>0</v>
      </c>
      <c r="E58" s="64"/>
      <c r="F58" s="172">
        <f t="shared" ref="F58:F68" si="15">IF(C58&lt;$D$54,E58,IF(B58&lt;$D$54,ROUND(($D$55-B58+1)*E58/D58,2),0))</f>
        <v>0</v>
      </c>
      <c r="G58" s="172">
        <f t="shared" ref="G58:G68" si="16">E58-H58-F58-I58</f>
        <v>0</v>
      </c>
      <c r="H58" s="172">
        <f t="shared" ref="H58:H68" si="17">IF(B58&gt;$B$55,0,IF(C58&gt;$B$55,ROUND(($B$55-B58+1)*E58/D58,2),IF($C58&gt;$C$55,ROUND(($C58-$C$55-1)*$E58/$D58,2),0)))</f>
        <v>0</v>
      </c>
      <c r="I58" s="172">
        <f t="shared" ref="I58:I68" si="18">IF($C58&gt;$B$55,ROUND(($C58-$B$55-1)*$E58/$D58,2),0)</f>
        <v>0</v>
      </c>
      <c r="J58" s="63">
        <f t="shared" si="12"/>
        <v>0</v>
      </c>
      <c r="K58" s="165">
        <f t="shared" si="12"/>
        <v>0</v>
      </c>
      <c r="L58" s="165">
        <f t="shared" si="12"/>
        <v>0</v>
      </c>
      <c r="M58" s="165">
        <f t="shared" si="12"/>
        <v>0</v>
      </c>
      <c r="N58" s="166">
        <f t="shared" si="13"/>
        <v>0</v>
      </c>
      <c r="O58" s="57">
        <f t="shared" ref="O58:O68" si="19">IF(B58&lt;$D$54,IF(C58&lt;$D$54,D58,$D$54-B58),0)</f>
        <v>0</v>
      </c>
      <c r="P58" s="58">
        <f t="shared" ref="P58:P68" si="20">D58-O58-Q58-R58</f>
        <v>0</v>
      </c>
      <c r="Q58" s="57">
        <f>IF(B58&lt;$D$54,0,IF(B58&lt;$C$55,IF(C58&gt;$C$55,C58-$C$55-1,D58),$F$54-B58))</f>
        <v>0</v>
      </c>
      <c r="R58" s="57">
        <f t="shared" ref="R58:R68" si="21">IF(B58&gt;$B$55,D58,IF(C58&gt;$B$55,C58-$F$54,0))</f>
        <v>0</v>
      </c>
      <c r="S58" s="70">
        <f t="shared" si="14"/>
        <v>0</v>
      </c>
      <c r="T58" s="70">
        <v>1</v>
      </c>
      <c r="U58" s="70">
        <v>2023</v>
      </c>
      <c r="V58" s="143"/>
      <c r="W58" s="143"/>
      <c r="X58" s="69"/>
    </row>
    <row r="59" spans="1:24" ht="17" thickBot="1" x14ac:dyDescent="0.25">
      <c r="A59" t="s">
        <v>39</v>
      </c>
      <c r="B59" s="22"/>
      <c r="C59" s="22"/>
      <c r="D59" s="31">
        <f>IF(B59=0,0,C59-B59)</f>
        <v>0</v>
      </c>
      <c r="E59" s="64"/>
      <c r="F59" s="172">
        <f t="shared" si="15"/>
        <v>0</v>
      </c>
      <c r="G59" s="172">
        <f t="shared" si="16"/>
        <v>0</v>
      </c>
      <c r="H59" s="172">
        <f t="shared" si="17"/>
        <v>0</v>
      </c>
      <c r="I59" s="172">
        <f t="shared" si="18"/>
        <v>0</v>
      </c>
      <c r="J59" s="63">
        <f t="shared" si="12"/>
        <v>0</v>
      </c>
      <c r="K59" s="165">
        <f t="shared" si="12"/>
        <v>0</v>
      </c>
      <c r="L59" s="165">
        <f t="shared" si="12"/>
        <v>0</v>
      </c>
      <c r="M59" s="165">
        <f t="shared" si="12"/>
        <v>0</v>
      </c>
      <c r="N59" s="166">
        <f t="shared" si="13"/>
        <v>0</v>
      </c>
      <c r="O59" s="57">
        <f t="shared" si="19"/>
        <v>0</v>
      </c>
      <c r="P59" s="58">
        <f t="shared" si="20"/>
        <v>0</v>
      </c>
      <c r="Q59" s="57">
        <f t="shared" ref="Q59:Q68" si="22">IF(B59&lt;$D$54,0,IF(B59&lt;$C$55,IF(C59&gt;$C$55,C59-$C$55-1,D59),$F$54-B59))</f>
        <v>0</v>
      </c>
      <c r="R59" s="57">
        <f t="shared" si="21"/>
        <v>0</v>
      </c>
      <c r="S59" s="70">
        <f t="shared" si="14"/>
        <v>0</v>
      </c>
      <c r="T59" s="70">
        <v>2</v>
      </c>
      <c r="U59" s="70" t="s">
        <v>81</v>
      </c>
      <c r="V59" s="143"/>
      <c r="W59" s="143"/>
      <c r="X59" s="69"/>
    </row>
    <row r="60" spans="1:24" ht="17" thickBot="1" x14ac:dyDescent="0.25">
      <c r="A60" t="s">
        <v>40</v>
      </c>
      <c r="B60" s="22"/>
      <c r="C60" s="22"/>
      <c r="D60" s="31">
        <f t="shared" ref="D60:D68" si="23">IF(B60=0,0,C60-B60)</f>
        <v>0</v>
      </c>
      <c r="E60" s="64"/>
      <c r="F60" s="172">
        <f t="shared" si="15"/>
        <v>0</v>
      </c>
      <c r="G60" s="172">
        <f t="shared" si="16"/>
        <v>0</v>
      </c>
      <c r="H60" s="172">
        <f t="shared" si="17"/>
        <v>0</v>
      </c>
      <c r="I60" s="172">
        <f t="shared" si="18"/>
        <v>0</v>
      </c>
      <c r="J60" s="63">
        <f t="shared" ref="J60:J67" si="24">E60*0.21</f>
        <v>0</v>
      </c>
      <c r="K60" s="165">
        <f t="shared" ref="K60:K67" si="25">F60*0.21</f>
        <v>0</v>
      </c>
      <c r="L60" s="165">
        <f t="shared" ref="L60:L67" si="26">G60*0.21</f>
        <v>0</v>
      </c>
      <c r="M60" s="165">
        <f t="shared" ref="M60:M67" si="27">H60*0.21</f>
        <v>0</v>
      </c>
      <c r="N60" s="166">
        <f t="shared" si="13"/>
        <v>0</v>
      </c>
      <c r="O60" s="57">
        <f t="shared" si="19"/>
        <v>0</v>
      </c>
      <c r="P60" s="58">
        <f t="shared" si="20"/>
        <v>0</v>
      </c>
      <c r="Q60" s="57">
        <f t="shared" si="22"/>
        <v>0</v>
      </c>
      <c r="R60" s="57">
        <f t="shared" si="21"/>
        <v>0</v>
      </c>
      <c r="S60" s="70">
        <f t="shared" si="14"/>
        <v>0</v>
      </c>
      <c r="T60" s="70">
        <v>3</v>
      </c>
      <c r="U60" s="70">
        <v>2024</v>
      </c>
      <c r="V60" s="143"/>
      <c r="W60" s="143"/>
      <c r="X60" s="69"/>
    </row>
    <row r="61" spans="1:24" ht="17" thickBot="1" x14ac:dyDescent="0.25">
      <c r="A61" t="s">
        <v>52</v>
      </c>
      <c r="B61" s="22"/>
      <c r="C61" s="22"/>
      <c r="D61" s="31">
        <f t="shared" si="23"/>
        <v>0</v>
      </c>
      <c r="E61" s="64"/>
      <c r="F61" s="172">
        <f t="shared" si="15"/>
        <v>0</v>
      </c>
      <c r="G61" s="172">
        <f t="shared" si="16"/>
        <v>0</v>
      </c>
      <c r="H61" s="172">
        <f t="shared" si="17"/>
        <v>0</v>
      </c>
      <c r="I61" s="172">
        <f t="shared" si="18"/>
        <v>0</v>
      </c>
      <c r="J61" s="63">
        <f t="shared" si="24"/>
        <v>0</v>
      </c>
      <c r="K61" s="165">
        <f t="shared" si="25"/>
        <v>0</v>
      </c>
      <c r="L61" s="165">
        <f t="shared" si="26"/>
        <v>0</v>
      </c>
      <c r="M61" s="165">
        <f t="shared" si="27"/>
        <v>0</v>
      </c>
      <c r="N61" s="166">
        <f t="shared" si="13"/>
        <v>0</v>
      </c>
      <c r="O61" s="57">
        <f t="shared" si="19"/>
        <v>0</v>
      </c>
      <c r="P61" s="58">
        <f t="shared" si="20"/>
        <v>0</v>
      </c>
      <c r="Q61" s="57">
        <f t="shared" si="22"/>
        <v>0</v>
      </c>
      <c r="R61" s="57">
        <f t="shared" si="21"/>
        <v>0</v>
      </c>
      <c r="S61" s="70">
        <f t="shared" si="14"/>
        <v>0</v>
      </c>
      <c r="T61" s="70">
        <v>4</v>
      </c>
      <c r="U61" s="70" t="s">
        <v>80</v>
      </c>
      <c r="V61" s="143"/>
      <c r="W61" s="143"/>
      <c r="X61" s="69"/>
    </row>
    <row r="62" spans="1:24" ht="17" thickBot="1" x14ac:dyDescent="0.25">
      <c r="A62" t="s">
        <v>53</v>
      </c>
      <c r="B62" s="22"/>
      <c r="C62" s="22"/>
      <c r="D62" s="31">
        <f t="shared" si="23"/>
        <v>0</v>
      </c>
      <c r="E62" s="64"/>
      <c r="F62" s="172">
        <f t="shared" si="15"/>
        <v>0</v>
      </c>
      <c r="G62" s="172">
        <f t="shared" si="16"/>
        <v>0</v>
      </c>
      <c r="H62" s="172">
        <f t="shared" si="17"/>
        <v>0</v>
      </c>
      <c r="I62" s="172">
        <f t="shared" si="18"/>
        <v>0</v>
      </c>
      <c r="J62" s="63">
        <f t="shared" si="24"/>
        <v>0</v>
      </c>
      <c r="K62" s="165">
        <f t="shared" si="25"/>
        <v>0</v>
      </c>
      <c r="L62" s="165">
        <f t="shared" si="26"/>
        <v>0</v>
      </c>
      <c r="M62" s="165">
        <f t="shared" si="27"/>
        <v>0</v>
      </c>
      <c r="N62" s="166">
        <f t="shared" si="13"/>
        <v>0</v>
      </c>
      <c r="O62" s="57">
        <f t="shared" si="19"/>
        <v>0</v>
      </c>
      <c r="P62" s="58">
        <f t="shared" si="20"/>
        <v>0</v>
      </c>
      <c r="Q62" s="57">
        <f t="shared" si="22"/>
        <v>0</v>
      </c>
      <c r="R62" s="57">
        <f t="shared" si="21"/>
        <v>0</v>
      </c>
      <c r="S62" s="70">
        <f>IF(B62=0,0,IF(B62&lt;$D$55,IF(C62&lt;$D$54,1,2),IF(B62&lt;$C$55,IF(C62&lt;$E$54,3,IF(C62&lt;$F$54,4,IF(B62&lt;$B$55,IF(C62&lt;$F$54,5,6),6))),IF(B62&lt;$B$55,IF(C62&lt;$F$54,5,6),6))))</f>
        <v>0</v>
      </c>
      <c r="T62" s="70">
        <v>5</v>
      </c>
      <c r="U62" s="70">
        <v>2025</v>
      </c>
      <c r="V62" s="143"/>
      <c r="W62" s="143"/>
      <c r="X62" s="69"/>
    </row>
    <row r="63" spans="1:24" ht="17" thickBot="1" x14ac:dyDescent="0.25">
      <c r="A63" t="s">
        <v>54</v>
      </c>
      <c r="B63" s="22"/>
      <c r="C63" s="22"/>
      <c r="D63" s="31">
        <f t="shared" si="23"/>
        <v>0</v>
      </c>
      <c r="E63" s="64"/>
      <c r="F63" s="172">
        <f t="shared" si="15"/>
        <v>0</v>
      </c>
      <c r="G63" s="172">
        <f t="shared" si="16"/>
        <v>0</v>
      </c>
      <c r="H63" s="172">
        <f t="shared" si="17"/>
        <v>0</v>
      </c>
      <c r="I63" s="172">
        <f t="shared" si="18"/>
        <v>0</v>
      </c>
      <c r="J63" s="63">
        <f t="shared" si="24"/>
        <v>0</v>
      </c>
      <c r="K63" s="165">
        <f t="shared" si="25"/>
        <v>0</v>
      </c>
      <c r="L63" s="165">
        <f t="shared" si="26"/>
        <v>0</v>
      </c>
      <c r="M63" s="165">
        <f t="shared" si="27"/>
        <v>0</v>
      </c>
      <c r="N63" s="166">
        <f t="shared" si="13"/>
        <v>0</v>
      </c>
      <c r="O63" s="57">
        <f t="shared" si="19"/>
        <v>0</v>
      </c>
      <c r="P63" s="58">
        <f t="shared" si="20"/>
        <v>0</v>
      </c>
      <c r="Q63" s="57">
        <f t="shared" si="22"/>
        <v>0</v>
      </c>
      <c r="R63" s="57">
        <f t="shared" si="21"/>
        <v>0</v>
      </c>
      <c r="S63" s="70">
        <f t="shared" ref="S63:S69" si="28">IF(B63=0,0,IF(B63&lt;$D$55,IF(C63&lt;$D$54,1,2),IF(B63&lt;$C$55,IF(C63&lt;$E$54,3,IF(C63&lt;$F$54,4,IF(B63&lt;$B$55,IF(C63&lt;$F$54,5,6),6))),IF(B63&lt;$B$55,IF(C63&lt;$F$54,5,6),6))))</f>
        <v>0</v>
      </c>
      <c r="T63" s="70">
        <v>6</v>
      </c>
      <c r="U63" s="70" t="s">
        <v>89</v>
      </c>
      <c r="V63" s="143"/>
      <c r="W63" s="143"/>
      <c r="X63" s="69"/>
    </row>
    <row r="64" spans="1:24" ht="17" thickBot="1" x14ac:dyDescent="0.25">
      <c r="A64" t="s">
        <v>55</v>
      </c>
      <c r="B64" s="22"/>
      <c r="C64" s="22"/>
      <c r="D64" s="31">
        <f t="shared" si="23"/>
        <v>0</v>
      </c>
      <c r="E64" s="64"/>
      <c r="F64" s="172">
        <f t="shared" si="15"/>
        <v>0</v>
      </c>
      <c r="G64" s="172">
        <f t="shared" si="16"/>
        <v>0</v>
      </c>
      <c r="H64" s="172">
        <f t="shared" si="17"/>
        <v>0</v>
      </c>
      <c r="I64" s="172">
        <f t="shared" si="18"/>
        <v>0</v>
      </c>
      <c r="J64" s="63">
        <f t="shared" si="24"/>
        <v>0</v>
      </c>
      <c r="K64" s="165">
        <f t="shared" si="25"/>
        <v>0</v>
      </c>
      <c r="L64" s="165">
        <f t="shared" si="26"/>
        <v>0</v>
      </c>
      <c r="M64" s="165">
        <f t="shared" si="27"/>
        <v>0</v>
      </c>
      <c r="N64" s="166">
        <f t="shared" si="13"/>
        <v>0</v>
      </c>
      <c r="O64" s="57">
        <f t="shared" si="19"/>
        <v>0</v>
      </c>
      <c r="P64" s="58">
        <f t="shared" si="20"/>
        <v>0</v>
      </c>
      <c r="Q64" s="57">
        <f t="shared" si="22"/>
        <v>0</v>
      </c>
      <c r="R64" s="57">
        <f t="shared" si="21"/>
        <v>0</v>
      </c>
      <c r="S64" s="70">
        <f t="shared" si="28"/>
        <v>0</v>
      </c>
      <c r="V64" s="143"/>
      <c r="W64" s="143"/>
      <c r="X64" s="69"/>
    </row>
    <row r="65" spans="1:24" ht="17" thickBot="1" x14ac:dyDescent="0.25">
      <c r="A65" t="s">
        <v>56</v>
      </c>
      <c r="B65" s="22"/>
      <c r="C65" s="22"/>
      <c r="D65" s="31">
        <f t="shared" si="23"/>
        <v>0</v>
      </c>
      <c r="E65" s="64"/>
      <c r="F65" s="172">
        <f t="shared" si="15"/>
        <v>0</v>
      </c>
      <c r="G65" s="172">
        <f t="shared" si="16"/>
        <v>0</v>
      </c>
      <c r="H65" s="172">
        <f t="shared" si="17"/>
        <v>0</v>
      </c>
      <c r="I65" s="172">
        <f t="shared" si="18"/>
        <v>0</v>
      </c>
      <c r="J65" s="63">
        <f t="shared" si="24"/>
        <v>0</v>
      </c>
      <c r="K65" s="165">
        <f t="shared" si="25"/>
        <v>0</v>
      </c>
      <c r="L65" s="165">
        <f t="shared" si="26"/>
        <v>0</v>
      </c>
      <c r="M65" s="165">
        <f t="shared" si="27"/>
        <v>0</v>
      </c>
      <c r="N65" s="166">
        <f t="shared" si="13"/>
        <v>0</v>
      </c>
      <c r="O65" s="57">
        <f t="shared" si="19"/>
        <v>0</v>
      </c>
      <c r="P65" s="58">
        <f t="shared" si="20"/>
        <v>0</v>
      </c>
      <c r="Q65" s="57">
        <f t="shared" si="22"/>
        <v>0</v>
      </c>
      <c r="R65" s="57">
        <f t="shared" si="21"/>
        <v>0</v>
      </c>
      <c r="S65" s="70">
        <f t="shared" si="28"/>
        <v>0</v>
      </c>
      <c r="V65" s="143"/>
      <c r="W65" s="143"/>
      <c r="X65" s="69"/>
    </row>
    <row r="66" spans="1:24" ht="17" thickBot="1" x14ac:dyDescent="0.25">
      <c r="A66" t="s">
        <v>57</v>
      </c>
      <c r="B66" s="22"/>
      <c r="C66" s="22"/>
      <c r="D66" s="31">
        <f t="shared" si="23"/>
        <v>0</v>
      </c>
      <c r="E66" s="64"/>
      <c r="F66" s="172">
        <f t="shared" si="15"/>
        <v>0</v>
      </c>
      <c r="G66" s="172">
        <f t="shared" si="16"/>
        <v>0</v>
      </c>
      <c r="H66" s="172">
        <f t="shared" si="17"/>
        <v>0</v>
      </c>
      <c r="I66" s="172">
        <f t="shared" si="18"/>
        <v>0</v>
      </c>
      <c r="J66" s="63">
        <f t="shared" si="24"/>
        <v>0</v>
      </c>
      <c r="K66" s="165">
        <f t="shared" si="25"/>
        <v>0</v>
      </c>
      <c r="L66" s="165">
        <f t="shared" si="26"/>
        <v>0</v>
      </c>
      <c r="M66" s="165">
        <f t="shared" si="27"/>
        <v>0</v>
      </c>
      <c r="N66" s="166">
        <f t="shared" si="13"/>
        <v>0</v>
      </c>
      <c r="O66" s="57">
        <f t="shared" si="19"/>
        <v>0</v>
      </c>
      <c r="P66" s="58">
        <f t="shared" si="20"/>
        <v>0</v>
      </c>
      <c r="Q66" s="57">
        <f t="shared" si="22"/>
        <v>0</v>
      </c>
      <c r="R66" s="57">
        <f t="shared" si="21"/>
        <v>0</v>
      </c>
      <c r="S66" s="70">
        <f t="shared" si="28"/>
        <v>0</v>
      </c>
      <c r="V66" s="143"/>
      <c r="W66" s="143"/>
      <c r="X66" s="69"/>
    </row>
    <row r="67" spans="1:24" ht="17" thickBot="1" x14ac:dyDescent="0.25">
      <c r="A67" t="s">
        <v>58</v>
      </c>
      <c r="B67" s="22"/>
      <c r="C67" s="22"/>
      <c r="D67" s="31">
        <f t="shared" si="23"/>
        <v>0</v>
      </c>
      <c r="E67" s="64"/>
      <c r="F67" s="172">
        <f t="shared" si="15"/>
        <v>0</v>
      </c>
      <c r="G67" s="172">
        <f t="shared" si="16"/>
        <v>0</v>
      </c>
      <c r="H67" s="172">
        <f t="shared" si="17"/>
        <v>0</v>
      </c>
      <c r="I67" s="172">
        <f t="shared" si="18"/>
        <v>0</v>
      </c>
      <c r="J67" s="63">
        <f t="shared" si="24"/>
        <v>0</v>
      </c>
      <c r="K67" s="165">
        <f t="shared" si="25"/>
        <v>0</v>
      </c>
      <c r="L67" s="165">
        <f t="shared" si="26"/>
        <v>0</v>
      </c>
      <c r="M67" s="165">
        <f t="shared" si="27"/>
        <v>0</v>
      </c>
      <c r="N67" s="166">
        <f t="shared" si="13"/>
        <v>0</v>
      </c>
      <c r="O67" s="57">
        <f t="shared" si="19"/>
        <v>0</v>
      </c>
      <c r="P67" s="58">
        <f t="shared" si="20"/>
        <v>0</v>
      </c>
      <c r="Q67" s="57">
        <f t="shared" si="22"/>
        <v>0</v>
      </c>
      <c r="R67" s="57">
        <f t="shared" si="21"/>
        <v>0</v>
      </c>
      <c r="S67" s="70">
        <f t="shared" si="28"/>
        <v>0</v>
      </c>
      <c r="V67" s="143"/>
      <c r="W67" s="143"/>
      <c r="X67" s="69"/>
    </row>
    <row r="68" spans="1:24" ht="17" thickBot="1" x14ac:dyDescent="0.25">
      <c r="A68" t="s">
        <v>59</v>
      </c>
      <c r="B68" s="22"/>
      <c r="C68" s="22"/>
      <c r="D68" s="31">
        <f t="shared" si="23"/>
        <v>0</v>
      </c>
      <c r="E68" s="64"/>
      <c r="F68" s="172">
        <f t="shared" si="15"/>
        <v>0</v>
      </c>
      <c r="G68" s="172">
        <f t="shared" si="16"/>
        <v>0</v>
      </c>
      <c r="H68" s="172">
        <f t="shared" si="17"/>
        <v>0</v>
      </c>
      <c r="I68" s="172">
        <f t="shared" si="18"/>
        <v>0</v>
      </c>
      <c r="J68" s="63">
        <f>E68*0.21</f>
        <v>0</v>
      </c>
      <c r="K68" s="165">
        <f>F68*0.21</f>
        <v>0</v>
      </c>
      <c r="L68" s="165">
        <f>G68*0.21</f>
        <v>0</v>
      </c>
      <c r="M68" s="165">
        <f>H68*0.21</f>
        <v>0</v>
      </c>
      <c r="N68" s="166">
        <f>I68*0.21</f>
        <v>0</v>
      </c>
      <c r="O68" s="57">
        <f t="shared" si="19"/>
        <v>0</v>
      </c>
      <c r="P68" s="58">
        <f t="shared" si="20"/>
        <v>0</v>
      </c>
      <c r="Q68" s="57">
        <f t="shared" si="22"/>
        <v>0</v>
      </c>
      <c r="R68" s="57">
        <f t="shared" si="21"/>
        <v>0</v>
      </c>
      <c r="S68" s="70">
        <f t="shared" si="28"/>
        <v>0</v>
      </c>
      <c r="V68" s="143"/>
      <c r="W68" s="143"/>
      <c r="X68" s="69"/>
    </row>
    <row r="69" spans="1:24" x14ac:dyDescent="0.2">
      <c r="A69" s="69"/>
      <c r="B69" s="81"/>
      <c r="D69" s="143"/>
      <c r="E69" s="154"/>
      <c r="F69" s="167">
        <f>SUM(F57:F68)+SUMIF($M$16:$M$45,2,$D$16:$D$45)</f>
        <v>0</v>
      </c>
      <c r="G69" s="173">
        <f ca="1">SUM(G57:G68)+SUMIF(M16:M46,1,I16:I45)</f>
        <v>0</v>
      </c>
      <c r="H69" s="96">
        <f ca="1">SUM(H57:H68)++SUMIF(M16:M46,0,I16:I45)</f>
        <v>0</v>
      </c>
      <c r="I69" s="100">
        <f ca="1">SUM(I57:I68)+SUMIF(M16:M46,-1,I16:I45)</f>
        <v>0</v>
      </c>
      <c r="J69" s="155"/>
      <c r="K69" s="167">
        <f>SUM(K57:K68)+SUMIF($M$16:$M$45,2,$J$16:$J$45)</f>
        <v>0</v>
      </c>
      <c r="L69" s="168">
        <f ca="1">SUM(L57:L68)+SUMIF(M16:M46,1,J16:J45)</f>
        <v>0</v>
      </c>
      <c r="M69" s="169"/>
      <c r="N69" s="156"/>
      <c r="O69" s="58">
        <f>SUM(O57:O68)</f>
        <v>0</v>
      </c>
      <c r="P69" s="58">
        <f>SUM(P57:P68)</f>
        <v>0</v>
      </c>
      <c r="Q69" s="58">
        <f>SUM(Q57:Q68)</f>
        <v>0</v>
      </c>
      <c r="R69" s="58">
        <f>SUM(R57:R68)</f>
        <v>0</v>
      </c>
      <c r="S69" s="70">
        <f t="shared" si="28"/>
        <v>0</v>
      </c>
      <c r="V69" s="143"/>
      <c r="W69" s="143"/>
      <c r="X69" s="69"/>
    </row>
    <row r="70" spans="1:24" x14ac:dyDescent="0.2">
      <c r="A70" s="69"/>
      <c r="B70" s="69"/>
      <c r="C70" t="s">
        <v>41</v>
      </c>
      <c r="D70" s="143"/>
      <c r="E70" s="111" t="s">
        <v>87</v>
      </c>
      <c r="F70" s="112">
        <f>+O69+SUMIF($M$16:$M$45,2,$C$16:$C$45)</f>
        <v>0</v>
      </c>
      <c r="G70" s="113">
        <f>P69</f>
        <v>0</v>
      </c>
      <c r="H70" s="97">
        <f ca="1">Q69+SUMIF(M16:M46,0,C16:C45)</f>
        <v>0</v>
      </c>
      <c r="I70" s="101">
        <f ca="1">R69+SUMIF(M16:M46,-1,C16:C45)</f>
        <v>0</v>
      </c>
      <c r="J70" s="170"/>
      <c r="K70" s="157"/>
      <c r="L70" s="157"/>
      <c r="M70" s="99">
        <f ca="1">SUM(M57:M68)++SUMIF(M16:M46,0,J16:J45)</f>
        <v>0</v>
      </c>
      <c r="N70" s="171">
        <f ca="1">SUM(N57:N68)+SUMIF(M16:M46,-1,J16:J45)</f>
        <v>0</v>
      </c>
      <c r="V70" s="143"/>
      <c r="W70" s="143"/>
      <c r="X70" s="69"/>
    </row>
    <row r="71" spans="1:24" s="69" customFormat="1" x14ac:dyDescent="0.2">
      <c r="A71" s="143"/>
      <c r="B71" s="143"/>
      <c r="C71" s="143"/>
      <c r="D71" s="158"/>
      <c r="E71" s="152"/>
      <c r="F71" s="152"/>
      <c r="G71" s="152"/>
      <c r="H71" s="98" t="s">
        <v>82</v>
      </c>
      <c r="I71" s="102" t="s">
        <v>88</v>
      </c>
      <c r="J71" s="143"/>
      <c r="K71" s="143"/>
      <c r="L71" s="143"/>
      <c r="M71" s="143"/>
      <c r="N71" s="143"/>
      <c r="O71" s="143"/>
      <c r="P71" s="143"/>
      <c r="Q71" s="143"/>
      <c r="R71" s="143"/>
      <c r="S71" s="143"/>
      <c r="T71" s="143"/>
      <c r="U71" s="143"/>
      <c r="V71" s="143"/>
      <c r="W71" s="143"/>
    </row>
    <row r="72" spans="1:24" x14ac:dyDescent="0.2">
      <c r="A72" s="143"/>
      <c r="B72" s="143"/>
      <c r="C72" s="143"/>
      <c r="D72" s="32" t="s">
        <v>42</v>
      </c>
      <c r="E72" s="30" t="s">
        <v>43</v>
      </c>
      <c r="F72" s="56" t="s">
        <v>68</v>
      </c>
      <c r="G72" s="56" t="s">
        <v>75</v>
      </c>
      <c r="H72" s="56" t="s">
        <v>75</v>
      </c>
      <c r="I72" s="56"/>
      <c r="J72" s="61" t="s">
        <v>36</v>
      </c>
      <c r="K72" s="56" t="s">
        <v>67</v>
      </c>
      <c r="L72" s="56" t="s">
        <v>68</v>
      </c>
      <c r="M72" s="56" t="s">
        <v>75</v>
      </c>
      <c r="N72" s="143"/>
      <c r="O72" s="143"/>
      <c r="P72" s="143"/>
      <c r="Q72" s="143"/>
      <c r="R72" s="143"/>
      <c r="S72" s="143"/>
      <c r="T72" s="143"/>
      <c r="U72" s="143"/>
      <c r="V72" s="143"/>
      <c r="W72" s="143"/>
      <c r="X72" s="69"/>
    </row>
    <row r="73" spans="1:24" x14ac:dyDescent="0.2">
      <c r="C73" s="33" t="s">
        <v>44</v>
      </c>
      <c r="D73" s="34">
        <f>C46</f>
        <v>0</v>
      </c>
      <c r="E73" s="35">
        <f>I46</f>
        <v>0</v>
      </c>
      <c r="F73" s="152"/>
      <c r="G73" s="94">
        <f ca="1">+G69</f>
        <v>0</v>
      </c>
      <c r="H73" s="152"/>
      <c r="I73" s="152"/>
      <c r="J73" s="60">
        <f>E73*0.21</f>
        <v>0</v>
      </c>
      <c r="K73" s="143"/>
      <c r="L73" s="95">
        <f ca="1">+L69</f>
        <v>0</v>
      </c>
      <c r="M73" s="143"/>
      <c r="N73" s="143"/>
      <c r="O73" s="143"/>
      <c r="P73" s="143"/>
      <c r="Q73" s="143"/>
      <c r="R73" s="143"/>
      <c r="S73" s="143"/>
      <c r="T73" s="143"/>
      <c r="U73" s="143"/>
      <c r="V73" s="143"/>
      <c r="W73" s="143"/>
      <c r="X73" s="69"/>
    </row>
    <row r="74" spans="1:24" x14ac:dyDescent="0.2">
      <c r="A74" s="69"/>
      <c r="C74" s="33" t="s">
        <v>45</v>
      </c>
      <c r="D74" s="34">
        <f>D47</f>
        <v>0</v>
      </c>
      <c r="E74" s="36" t="s">
        <v>46</v>
      </c>
      <c r="F74" s="37">
        <v>1</v>
      </c>
      <c r="G74" s="159"/>
      <c r="H74" s="152"/>
      <c r="I74" s="152"/>
      <c r="J74" s="152"/>
      <c r="K74" s="143"/>
      <c r="L74" s="159"/>
      <c r="M74" s="143"/>
      <c r="N74" s="143"/>
      <c r="O74" s="143"/>
      <c r="P74" s="143"/>
      <c r="Q74" s="143"/>
      <c r="R74" s="143"/>
      <c r="S74" s="143"/>
      <c r="T74" s="143"/>
      <c r="U74" s="143"/>
      <c r="V74" s="143"/>
      <c r="W74" s="143"/>
      <c r="X74" s="69"/>
    </row>
    <row r="75" spans="1:24" x14ac:dyDescent="0.2">
      <c r="A75" s="69"/>
      <c r="B75" s="81"/>
      <c r="C75" s="84"/>
      <c r="D75" s="82"/>
      <c r="E75" s="83"/>
      <c r="F75" s="83"/>
      <c r="G75" s="93"/>
      <c r="H75" s="93"/>
      <c r="I75" s="93"/>
      <c r="J75" s="85"/>
      <c r="W75" s="69"/>
      <c r="X75" s="69"/>
    </row>
    <row r="76" spans="1:24" x14ac:dyDescent="0.2">
      <c r="A76" s="69"/>
      <c r="B76" s="81"/>
      <c r="C76" s="84"/>
      <c r="D76" s="82"/>
      <c r="E76" s="83"/>
      <c r="F76" s="83"/>
      <c r="G76" s="83"/>
      <c r="H76" s="83"/>
      <c r="I76" s="83"/>
      <c r="J76" s="69"/>
      <c r="K76" s="69"/>
      <c r="W76" s="69"/>
      <c r="X76" s="69"/>
    </row>
    <row r="77" spans="1:24" x14ac:dyDescent="0.2">
      <c r="A77" s="69"/>
      <c r="B77" s="38"/>
      <c r="C77" s="39" t="s">
        <v>47</v>
      </c>
      <c r="D77" s="39" t="s">
        <v>48</v>
      </c>
      <c r="E77" s="39" t="s">
        <v>49</v>
      </c>
      <c r="F77" s="40" t="s">
        <v>50</v>
      </c>
      <c r="G77" s="109"/>
      <c r="H77" s="109"/>
      <c r="I77" s="109"/>
      <c r="J77" s="110"/>
      <c r="K77" s="110"/>
      <c r="W77" s="69"/>
      <c r="X77" s="69"/>
    </row>
    <row r="78" spans="1:24" ht="19" x14ac:dyDescent="0.2">
      <c r="A78" s="69"/>
      <c r="B78" s="41">
        <v>2023</v>
      </c>
      <c r="C78" s="42">
        <f>COUNTIF(R16:R45,1)+COUNTIF(R16:R45,2)</f>
        <v>0</v>
      </c>
      <c r="D78" s="43">
        <f>F70</f>
        <v>0</v>
      </c>
      <c r="E78" s="44">
        <f>F69*F74</f>
        <v>0</v>
      </c>
      <c r="F78" s="44">
        <f>K69*F74</f>
        <v>0</v>
      </c>
      <c r="G78" s="148"/>
      <c r="H78" s="148"/>
      <c r="I78" s="148"/>
      <c r="J78" s="148"/>
      <c r="K78" s="148"/>
      <c r="L78" s="143"/>
      <c r="M78" s="143"/>
      <c r="N78" s="143"/>
      <c r="O78" s="143"/>
      <c r="P78" s="143"/>
      <c r="Q78" s="143"/>
      <c r="R78" s="143"/>
      <c r="S78" s="143"/>
      <c r="T78" s="143"/>
      <c r="U78" s="143"/>
      <c r="V78" s="143"/>
      <c r="W78" s="69"/>
      <c r="X78" s="69"/>
    </row>
    <row r="79" spans="1:24" ht="37" x14ac:dyDescent="0.2">
      <c r="A79" s="69"/>
      <c r="B79" s="45">
        <v>2024</v>
      </c>
      <c r="C79" s="46">
        <f>COUNTIF(R16:R45,2)+COUNTIF(R16:R45,3)+COUNTIF(R16:R45,4)</f>
        <v>0</v>
      </c>
      <c r="D79" s="47">
        <f ca="1">D73-D78-H70-I70</f>
        <v>0</v>
      </c>
      <c r="E79" s="48">
        <f ca="1">G73*F74</f>
        <v>0</v>
      </c>
      <c r="F79" s="48">
        <f ca="1">L73*F74</f>
        <v>0</v>
      </c>
      <c r="G79" s="148"/>
      <c r="H79" s="149"/>
      <c r="I79" s="150"/>
      <c r="J79" s="148"/>
      <c r="K79" s="148"/>
      <c r="L79" s="143"/>
      <c r="M79" s="143"/>
      <c r="N79" s="143"/>
      <c r="O79" s="143"/>
      <c r="P79" s="143"/>
      <c r="Q79" s="143"/>
      <c r="R79" s="143"/>
      <c r="S79" s="143"/>
      <c r="T79" s="143"/>
      <c r="U79" s="143"/>
      <c r="V79" s="143"/>
      <c r="W79" s="69"/>
      <c r="X79" s="69"/>
    </row>
    <row r="80" spans="1:24" ht="19" x14ac:dyDescent="0.2">
      <c r="A80" s="69"/>
      <c r="B80" s="49">
        <v>2025</v>
      </c>
      <c r="C80" s="50">
        <f>COUNTIF(R16:R45,4)+COUNTIF(R16:R45,5)+COUNTIF(R16:R45,6)</f>
        <v>0</v>
      </c>
      <c r="D80" s="51">
        <f ca="1">H70</f>
        <v>0</v>
      </c>
      <c r="E80" s="52">
        <f ca="1">H69*F74</f>
        <v>0</v>
      </c>
      <c r="F80" s="52">
        <f ca="1">M70*F74</f>
        <v>0</v>
      </c>
      <c r="G80" s="148"/>
      <c r="H80" s="148"/>
      <c r="I80" s="148"/>
      <c r="J80" s="148"/>
      <c r="K80" s="148"/>
      <c r="L80" s="151"/>
      <c r="M80" s="143"/>
      <c r="N80" s="143"/>
      <c r="O80" s="143"/>
      <c r="P80" s="143"/>
      <c r="Q80" s="143"/>
      <c r="R80" s="143"/>
      <c r="S80" s="143"/>
      <c r="T80" s="143"/>
      <c r="U80" s="143"/>
      <c r="V80" s="143"/>
      <c r="W80" s="69"/>
      <c r="X80" s="69"/>
    </row>
    <row r="81" spans="1:24" ht="19" x14ac:dyDescent="0.2">
      <c r="A81" s="69"/>
      <c r="B81" s="65">
        <v>2026</v>
      </c>
      <c r="C81" s="66">
        <f>COUNTIF(R16:R45,6)</f>
        <v>0</v>
      </c>
      <c r="D81" s="67">
        <f ca="1">I70</f>
        <v>0</v>
      </c>
      <c r="E81" s="68">
        <f ca="1">I69*F74</f>
        <v>0</v>
      </c>
      <c r="F81" s="68">
        <f ca="1">N70*F74</f>
        <v>0</v>
      </c>
      <c r="G81" s="148"/>
      <c r="H81" s="148"/>
      <c r="I81" s="148"/>
      <c r="J81" s="148"/>
      <c r="K81" s="148"/>
      <c r="L81" s="151"/>
      <c r="M81" s="143"/>
      <c r="N81" s="143"/>
      <c r="O81" s="143"/>
      <c r="P81" s="143"/>
      <c r="Q81" s="143"/>
      <c r="R81" s="143"/>
      <c r="S81" s="143"/>
      <c r="T81" s="143"/>
      <c r="U81" s="143"/>
      <c r="V81" s="143"/>
      <c r="W81" s="69"/>
      <c r="X81" s="69"/>
    </row>
    <row r="82" spans="1:24" x14ac:dyDescent="0.2">
      <c r="A82" s="69"/>
      <c r="C82" s="53"/>
      <c r="D82" s="54" t="s">
        <v>51</v>
      </c>
      <c r="E82" s="55">
        <f ca="1">SUM(E78:E81)-E73*F74</f>
        <v>0</v>
      </c>
      <c r="F82" s="55">
        <f ca="1">SUM(F78:F81)-E73*F74*21%</f>
        <v>0</v>
      </c>
      <c r="G82" s="152"/>
      <c r="H82" s="152"/>
      <c r="I82" s="152"/>
      <c r="J82" s="153"/>
      <c r="K82" s="153"/>
      <c r="L82" s="143"/>
      <c r="M82" s="143"/>
      <c r="N82" s="143"/>
      <c r="O82" s="143"/>
      <c r="P82" s="143"/>
      <c r="Q82" s="143"/>
      <c r="R82" s="143"/>
      <c r="S82" s="143"/>
      <c r="T82" s="143"/>
      <c r="U82" s="143"/>
      <c r="V82" s="143"/>
      <c r="W82" s="69"/>
      <c r="X82" s="69"/>
    </row>
    <row r="83" spans="1:24" x14ac:dyDescent="0.2">
      <c r="A83" s="69"/>
      <c r="C83" s="53"/>
      <c r="D83" s="54" t="s">
        <v>60</v>
      </c>
      <c r="E83" s="55">
        <f ca="1">SUM(E78:E81)</f>
        <v>0</v>
      </c>
      <c r="F83" s="55">
        <f ca="1">SUM(F78:F81)</f>
        <v>0</v>
      </c>
      <c r="G83" s="143"/>
      <c r="H83" s="143"/>
      <c r="I83" s="143"/>
      <c r="J83" s="143"/>
      <c r="K83" s="143"/>
      <c r="L83" s="143"/>
      <c r="M83" s="143"/>
      <c r="N83" s="143"/>
      <c r="O83" s="143"/>
      <c r="P83" s="143"/>
      <c r="Q83" s="143"/>
      <c r="R83" s="143"/>
      <c r="S83" s="143"/>
      <c r="T83" s="143"/>
      <c r="U83" s="143"/>
      <c r="V83" s="143"/>
    </row>
    <row r="84" spans="1:24" x14ac:dyDescent="0.2">
      <c r="A84" s="69"/>
      <c r="B84" s="69"/>
      <c r="C84" s="69"/>
      <c r="D84" s="69"/>
      <c r="E84" s="69"/>
      <c r="F84" s="69"/>
      <c r="G84" s="69"/>
      <c r="H84" s="69"/>
      <c r="I84" s="69"/>
      <c r="J84" s="69"/>
      <c r="K84" s="69"/>
      <c r="L84" s="69"/>
      <c r="M84" s="69"/>
      <c r="N84" s="69"/>
    </row>
    <row r="85" spans="1:24" x14ac:dyDescent="0.2">
      <c r="A85" s="69"/>
      <c r="B85" s="69"/>
      <c r="C85" s="69"/>
      <c r="D85" s="69"/>
      <c r="E85" s="69"/>
      <c r="F85" s="69"/>
      <c r="G85" s="69"/>
      <c r="H85" s="69"/>
      <c r="I85" s="69"/>
      <c r="J85" s="69"/>
      <c r="K85" s="69"/>
      <c r="L85" s="69"/>
      <c r="M85" s="69"/>
      <c r="N85" s="69"/>
    </row>
    <row r="86" spans="1:24" x14ac:dyDescent="0.2">
      <c r="A86" s="69"/>
      <c r="B86" s="69"/>
      <c r="C86" s="69"/>
      <c r="D86" s="69"/>
      <c r="E86" s="69"/>
      <c r="F86" s="69"/>
      <c r="G86" s="69"/>
      <c r="H86" s="69"/>
      <c r="I86" s="69"/>
      <c r="J86" s="69"/>
      <c r="K86" s="69"/>
      <c r="L86" s="69"/>
      <c r="M86" s="69"/>
      <c r="N86" s="69"/>
    </row>
    <row r="87" spans="1:24" x14ac:dyDescent="0.2">
      <c r="A87" s="69"/>
      <c r="B87" s="69"/>
      <c r="C87" s="69"/>
      <c r="D87" s="69"/>
      <c r="E87" s="69"/>
      <c r="F87" s="69"/>
      <c r="G87" s="69"/>
      <c r="H87" s="69"/>
      <c r="I87" s="69"/>
      <c r="J87" s="69"/>
      <c r="K87" s="69"/>
      <c r="L87" s="69"/>
      <c r="M87" s="69"/>
      <c r="N87" s="69"/>
    </row>
    <row r="88" spans="1:24" x14ac:dyDescent="0.2">
      <c r="A88" s="69"/>
      <c r="B88" s="69"/>
      <c r="C88" s="69"/>
      <c r="D88" s="69"/>
      <c r="E88" s="69"/>
      <c r="F88" s="69"/>
      <c r="G88" s="69"/>
      <c r="H88" s="69"/>
      <c r="I88" s="69"/>
      <c r="J88" s="69"/>
      <c r="K88" s="69"/>
      <c r="L88" s="69"/>
      <c r="M88" s="69"/>
      <c r="N88" s="69"/>
    </row>
    <row r="89" spans="1:24" x14ac:dyDescent="0.2">
      <c r="A89" s="69"/>
      <c r="B89" s="69"/>
      <c r="C89" s="69"/>
      <c r="D89" s="69"/>
      <c r="E89" s="69"/>
      <c r="F89" s="69"/>
      <c r="G89" s="69"/>
      <c r="H89" s="69"/>
      <c r="I89" s="69"/>
      <c r="J89" s="69"/>
      <c r="K89" s="69"/>
      <c r="L89" s="69"/>
      <c r="M89" s="69"/>
      <c r="N89" s="69"/>
    </row>
    <row r="90" spans="1:24" x14ac:dyDescent="0.2">
      <c r="A90" s="69"/>
      <c r="B90" s="69"/>
      <c r="C90" s="69"/>
      <c r="D90" s="69"/>
      <c r="E90" s="69"/>
      <c r="F90" s="69"/>
      <c r="G90" s="69"/>
      <c r="H90" s="69"/>
      <c r="I90" s="69"/>
      <c r="J90" s="69"/>
      <c r="K90" s="69"/>
      <c r="L90" s="69"/>
      <c r="M90" s="69"/>
      <c r="N90" s="69"/>
    </row>
    <row r="91" spans="1:24" x14ac:dyDescent="0.2">
      <c r="A91" s="69"/>
      <c r="B91" s="69"/>
      <c r="C91" s="69"/>
      <c r="D91" s="69"/>
      <c r="E91" s="69"/>
      <c r="F91" s="69"/>
      <c r="G91" s="69"/>
      <c r="H91" s="69"/>
      <c r="I91" s="69"/>
      <c r="J91" s="69"/>
      <c r="K91" s="69"/>
      <c r="L91" s="69"/>
      <c r="M91" s="69"/>
      <c r="N91" s="69"/>
    </row>
    <row r="92" spans="1:24" x14ac:dyDescent="0.2">
      <c r="A92" s="69"/>
      <c r="B92" s="69"/>
      <c r="C92" s="69"/>
      <c r="D92" s="69"/>
      <c r="E92" s="69"/>
      <c r="F92" s="69"/>
      <c r="G92" s="69"/>
      <c r="H92" s="69"/>
      <c r="I92" s="69"/>
      <c r="J92" s="69"/>
      <c r="K92" s="69"/>
      <c r="L92" s="69"/>
      <c r="M92" s="69"/>
      <c r="N92" s="69"/>
    </row>
    <row r="93" spans="1:24" x14ac:dyDescent="0.2">
      <c r="A93" s="69"/>
      <c r="B93" s="69"/>
      <c r="C93" s="69"/>
      <c r="D93" s="69"/>
      <c r="E93" s="69"/>
      <c r="F93" s="69"/>
      <c r="G93" s="69"/>
      <c r="H93" s="69"/>
      <c r="I93" s="69"/>
      <c r="J93" s="69"/>
      <c r="K93" s="69"/>
      <c r="L93" s="69"/>
      <c r="M93" s="69"/>
      <c r="N93" s="69"/>
    </row>
    <row r="94" spans="1:24" x14ac:dyDescent="0.2">
      <c r="A94" s="69"/>
      <c r="B94" s="69"/>
      <c r="C94" s="69"/>
      <c r="D94" s="69"/>
      <c r="E94" s="69"/>
      <c r="F94" s="69"/>
      <c r="G94" s="69"/>
      <c r="H94" s="69"/>
      <c r="I94" s="69"/>
      <c r="J94" s="69"/>
      <c r="K94" s="69"/>
      <c r="L94" s="69"/>
      <c r="M94" s="69"/>
      <c r="N94" s="69"/>
    </row>
    <row r="95" spans="1:24" x14ac:dyDescent="0.2">
      <c r="A95" s="69"/>
      <c r="B95" s="69"/>
      <c r="C95" s="69"/>
      <c r="D95" s="69"/>
      <c r="E95" s="69"/>
      <c r="F95" s="69"/>
      <c r="G95" s="69"/>
      <c r="H95" s="69"/>
      <c r="I95" s="69"/>
      <c r="J95" s="69"/>
      <c r="K95" s="69"/>
      <c r="L95" s="69"/>
      <c r="M95" s="69"/>
      <c r="N95" s="69"/>
    </row>
    <row r="96" spans="1:24" x14ac:dyDescent="0.2">
      <c r="A96" s="69"/>
      <c r="B96" s="69"/>
      <c r="C96" s="69"/>
      <c r="D96" s="69"/>
      <c r="E96" s="69"/>
      <c r="F96" s="69"/>
      <c r="G96" s="69"/>
      <c r="H96" s="69"/>
      <c r="I96" s="69"/>
      <c r="J96" s="69"/>
      <c r="K96" s="69"/>
      <c r="L96" s="69"/>
      <c r="M96" s="69"/>
      <c r="N96" s="69"/>
    </row>
  </sheetData>
  <sheetProtection sheet="1" objects="1" scenarios="1"/>
  <mergeCells count="27">
    <mergeCell ref="A46:B46"/>
    <mergeCell ref="A47:C47"/>
    <mergeCell ref="F47:H47"/>
    <mergeCell ref="E55:I55"/>
    <mergeCell ref="J55:N55"/>
    <mergeCell ref="G48:H48"/>
    <mergeCell ref="G50:H50"/>
    <mergeCell ref="G51:H51"/>
    <mergeCell ref="G49:H49"/>
    <mergeCell ref="C12:J12"/>
    <mergeCell ref="A14:B15"/>
    <mergeCell ref="C14:C15"/>
    <mergeCell ref="D14:E14"/>
    <mergeCell ref="H14:H15"/>
    <mergeCell ref="I14:I15"/>
    <mergeCell ref="A1:J1"/>
    <mergeCell ref="A2:J2"/>
    <mergeCell ref="A3:J3"/>
    <mergeCell ref="A5:A10"/>
    <mergeCell ref="B5:C5"/>
    <mergeCell ref="E5:E10"/>
    <mergeCell ref="H5:H10"/>
    <mergeCell ref="B6:C6"/>
    <mergeCell ref="B7:C7"/>
    <mergeCell ref="B8:C8"/>
    <mergeCell ref="B9:C9"/>
    <mergeCell ref="B10:C10"/>
  </mergeCells>
  <pageMargins left="0.70833333333333337" right="0.70833333333333337" top="0.74791666666666667" bottom="0.74791666666666667" header="0.51180555555555551" footer="0.51180555555555551"/>
  <pageSetup paperSize="8" scale="76" firstPageNumber="0" fitToHeight="2" orientation="landscape" horizontalDpi="300" verticalDpi="300"/>
  <headerFooter alignWithMargins="0"/>
  <rowBreaks count="1" manualBreakCount="1">
    <brk id="52" max="14" man="1"/>
  </rowBreaks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50" r:id="rId3" name="A tendina 3">
              <controlPr defaultSize="0" autoFill="0" autoLine="0" autoPict="0">
                <anchor moveWithCells="1" sizeWithCells="1">
                  <from>
                    <xdr:col>4</xdr:col>
                    <xdr:colOff>38100</xdr:colOff>
                    <xdr:row>46</xdr:row>
                    <xdr:rowOff>203200</xdr:rowOff>
                  </from>
                  <to>
                    <xdr:col>5</xdr:col>
                    <xdr:colOff>482600</xdr:colOff>
                    <xdr:row>47</xdr:row>
                    <xdr:rowOff>190500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1</vt:i4>
      </vt:variant>
    </vt:vector>
  </HeadingPairs>
  <TitlesOfParts>
    <vt:vector size="3" baseType="lpstr">
      <vt:lpstr>Istruzioni</vt:lpstr>
      <vt:lpstr>Modulo</vt:lpstr>
      <vt:lpstr>Modulo!Area_stampa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Lorena Bergamo</dc:creator>
  <cp:lastModifiedBy>Microsoft Office User</cp:lastModifiedBy>
  <cp:lastPrinted>2019-05-11T07:15:49Z</cp:lastPrinted>
  <dcterms:created xsi:type="dcterms:W3CDTF">2019-03-16T08:11:37Z</dcterms:created>
  <dcterms:modified xsi:type="dcterms:W3CDTF">2025-11-16T11:56:04Z</dcterms:modified>
</cp:coreProperties>
</file>